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3375" windowWidth="15480" windowHeight="6840"/>
  </bookViews>
  <sheets>
    <sheet name="Price-list" sheetId="1" r:id="rId1"/>
    <sheet name="Каталог" sheetId="2" r:id="rId2"/>
  </sheets>
  <definedNames>
    <definedName name="_xlnm._FilterDatabase" localSheetId="0" hidden="1">'Price-list'!$D$11:$D$970</definedName>
    <definedName name="Z_3048D770_456A_4240_907C_A788A3FD19AD_.wvu.FilterData" localSheetId="0" hidden="1">'Price-list'!$A$11:$D$969</definedName>
    <definedName name="Z_3048D770_456A_4240_907C_A788A3FD19AD_.wvu.PrintArea" localSheetId="0" hidden="1">'Price-list'!$A$1:$D$969</definedName>
    <definedName name="Z_FF51E3D2_2B6B_410F_A98B_3C3310500949_.wvu.FilterData" localSheetId="0" hidden="1">'Price-list'!$A$11:$D$969</definedName>
    <definedName name="Z_FF51E3D2_2B6B_410F_A98B_3C3310500949_.wvu.PrintArea" localSheetId="0" hidden="1">'Price-list'!$A$1:$D$969</definedName>
    <definedName name="_xlnm.Print_Area" localSheetId="0">'Price-list'!$A$1:$D$969</definedName>
  </definedNames>
  <calcPr calcId="145621" refMode="R1C1"/>
  <customWorkbookViews>
    <customWorkbookView name="User - Личное представление" guid="{3048D770-456A-4240-907C-A788A3FD19AD}" mergeInterval="0" personalView="1" maximized="1" windowWidth="1020" windowHeight="633" activeSheetId="1"/>
    <customWorkbookView name="Taras - Личное представление" guid="{FF51E3D2-2B6B-410F-A98B-3C3310500949}" mergeInterval="0" personalView="1" maximized="1" xWindow="1" yWindow="1" windowWidth="1020" windowHeight="547" activeSheetId="1"/>
  </customWorkbookViews>
</workbook>
</file>

<file path=xl/calcChain.xml><?xml version="1.0" encoding="utf-8"?>
<calcChain xmlns="http://schemas.openxmlformats.org/spreadsheetml/2006/main">
  <c r="F909" i="1" l="1"/>
  <c r="I909" i="1" s="1"/>
  <c r="F910" i="1"/>
  <c r="I910" i="1" s="1"/>
  <c r="G910" i="1" s="1"/>
  <c r="F905" i="1"/>
  <c r="I905" i="1" s="1"/>
  <c r="F906" i="1"/>
  <c r="I906" i="1" s="1"/>
  <c r="G906" i="1" s="1"/>
  <c r="F907" i="1"/>
  <c r="I907" i="1" s="1"/>
  <c r="F908" i="1"/>
  <c r="I908" i="1" s="1"/>
  <c r="G908" i="1" s="1"/>
  <c r="F828" i="1"/>
  <c r="I828" i="1" s="1"/>
  <c r="F829" i="1"/>
  <c r="I829" i="1" s="1"/>
  <c r="G829" i="1" s="1"/>
  <c r="F830" i="1"/>
  <c r="I830" i="1" s="1"/>
  <c r="F794" i="1"/>
  <c r="I794" i="1" s="1"/>
  <c r="F775" i="1"/>
  <c r="I775" i="1" s="1"/>
  <c r="F773" i="1"/>
  <c r="I773" i="1" s="1"/>
  <c r="F763" i="1"/>
  <c r="I763" i="1" s="1"/>
  <c r="F764" i="1"/>
  <c r="I764" i="1" s="1"/>
  <c r="G764" i="1" s="1"/>
  <c r="F759" i="1"/>
  <c r="I759" i="1" s="1"/>
  <c r="F758" i="1"/>
  <c r="I758" i="1" s="1"/>
  <c r="F756" i="1"/>
  <c r="I756" i="1" s="1"/>
  <c r="F747" i="1"/>
  <c r="I747" i="1" s="1"/>
  <c r="F744" i="1"/>
  <c r="I744" i="1" s="1"/>
  <c r="F741" i="1"/>
  <c r="I741" i="1" s="1"/>
  <c r="F740" i="1"/>
  <c r="I740" i="1" s="1"/>
  <c r="F739" i="1"/>
  <c r="I739" i="1" s="1"/>
  <c r="F760" i="1"/>
  <c r="F771" i="1"/>
  <c r="I771" i="1" s="1"/>
  <c r="F770" i="1"/>
  <c r="I770" i="1" s="1"/>
  <c r="F769" i="1"/>
  <c r="I769" i="1" s="1"/>
  <c r="F768" i="1"/>
  <c r="I768" i="1" s="1"/>
  <c r="F767" i="1"/>
  <c r="I767" i="1" s="1"/>
  <c r="F766" i="1"/>
  <c r="I766" i="1" s="1"/>
  <c r="F765" i="1"/>
  <c r="I765" i="1" s="1"/>
  <c r="F664" i="1"/>
  <c r="I664" i="1" s="1"/>
  <c r="F648" i="1"/>
  <c r="I648" i="1" s="1"/>
  <c r="J648" i="1" s="1"/>
  <c r="H648" i="1" s="1"/>
  <c r="F649" i="1"/>
  <c r="I649" i="1" s="1"/>
  <c r="F650" i="1"/>
  <c r="I650" i="1" s="1"/>
  <c r="J650" i="1" s="1"/>
  <c r="H650" i="1" s="1"/>
  <c r="F651" i="1"/>
  <c r="I651" i="1" s="1"/>
  <c r="F652" i="1"/>
  <c r="I652" i="1" s="1"/>
  <c r="J652" i="1" s="1"/>
  <c r="H652" i="1" s="1"/>
  <c r="F653" i="1"/>
  <c r="I653" i="1" s="1"/>
  <c r="F158" i="1"/>
  <c r="I158" i="1" s="1"/>
  <c r="F161" i="1"/>
  <c r="I161" i="1" s="1"/>
  <c r="F157" i="1"/>
  <c r="I157" i="1" s="1"/>
  <c r="J909" i="1" l="1"/>
  <c r="H909" i="1" s="1"/>
  <c r="G909" i="1"/>
  <c r="J910" i="1"/>
  <c r="H910" i="1" s="1"/>
  <c r="J907" i="1"/>
  <c r="H907" i="1" s="1"/>
  <c r="G907" i="1"/>
  <c r="J905" i="1"/>
  <c r="H905" i="1" s="1"/>
  <c r="G905" i="1"/>
  <c r="J908" i="1"/>
  <c r="H908" i="1" s="1"/>
  <c r="J906" i="1"/>
  <c r="H906" i="1" s="1"/>
  <c r="J828" i="1"/>
  <c r="H828" i="1" s="1"/>
  <c r="G828" i="1"/>
  <c r="J830" i="1"/>
  <c r="H830" i="1" s="1"/>
  <c r="G830" i="1"/>
  <c r="J829" i="1"/>
  <c r="H829" i="1" s="1"/>
  <c r="J794" i="1"/>
  <c r="H794" i="1" s="1"/>
  <c r="G794" i="1"/>
  <c r="G775" i="1"/>
  <c r="J775" i="1"/>
  <c r="H775" i="1" s="1"/>
  <c r="J773" i="1"/>
  <c r="H773" i="1" s="1"/>
  <c r="G773" i="1"/>
  <c r="J763" i="1"/>
  <c r="H763" i="1" s="1"/>
  <c r="G763" i="1"/>
  <c r="J764" i="1"/>
  <c r="H764" i="1" s="1"/>
  <c r="J759" i="1"/>
  <c r="H759" i="1" s="1"/>
  <c r="G759" i="1"/>
  <c r="J758" i="1"/>
  <c r="H758" i="1" s="1"/>
  <c r="G758" i="1"/>
  <c r="J756" i="1"/>
  <c r="H756" i="1" s="1"/>
  <c r="G756" i="1"/>
  <c r="J747" i="1"/>
  <c r="H747" i="1" s="1"/>
  <c r="G747" i="1"/>
  <c r="J744" i="1"/>
  <c r="H744" i="1" s="1"/>
  <c r="G744" i="1"/>
  <c r="J741" i="1"/>
  <c r="H741" i="1" s="1"/>
  <c r="G741" i="1"/>
  <c r="J740" i="1"/>
  <c r="H740" i="1" s="1"/>
  <c r="G740" i="1"/>
  <c r="J739" i="1"/>
  <c r="H739" i="1" s="1"/>
  <c r="G739" i="1"/>
  <c r="G771" i="1"/>
  <c r="J771" i="1"/>
  <c r="H771" i="1" s="1"/>
  <c r="J770" i="1"/>
  <c r="H770" i="1" s="1"/>
  <c r="G770" i="1"/>
  <c r="J769" i="1"/>
  <c r="H769" i="1" s="1"/>
  <c r="G769" i="1"/>
  <c r="J768" i="1"/>
  <c r="H768" i="1" s="1"/>
  <c r="G768" i="1"/>
  <c r="J767" i="1"/>
  <c r="H767" i="1" s="1"/>
  <c r="G767" i="1"/>
  <c r="J766" i="1"/>
  <c r="H766" i="1" s="1"/>
  <c r="G766" i="1"/>
  <c r="J765" i="1"/>
  <c r="H765" i="1" s="1"/>
  <c r="G765" i="1"/>
  <c r="J664" i="1"/>
  <c r="H664" i="1" s="1"/>
  <c r="G664" i="1"/>
  <c r="G653" i="1"/>
  <c r="J653" i="1"/>
  <c r="H653" i="1" s="1"/>
  <c r="G651" i="1"/>
  <c r="J651" i="1"/>
  <c r="H651" i="1" s="1"/>
  <c r="G649" i="1"/>
  <c r="J649" i="1"/>
  <c r="H649" i="1" s="1"/>
  <c r="G648" i="1"/>
  <c r="G652" i="1"/>
  <c r="G650" i="1"/>
  <c r="G158" i="1"/>
  <c r="J158" i="1"/>
  <c r="H158" i="1" s="1"/>
  <c r="G161" i="1"/>
  <c r="J161" i="1"/>
  <c r="H161" i="1" s="1"/>
  <c r="G157" i="1"/>
  <c r="J157" i="1"/>
  <c r="H157" i="1" s="1"/>
  <c r="F545" i="1"/>
  <c r="I545" i="1" s="1"/>
  <c r="F546" i="1"/>
  <c r="I546" i="1" s="1"/>
  <c r="G546" i="1" s="1"/>
  <c r="F547" i="1"/>
  <c r="I547" i="1" s="1"/>
  <c r="F160" i="1"/>
  <c r="I160" i="1" s="1"/>
  <c r="F159" i="1"/>
  <c r="I159" i="1" s="1"/>
  <c r="F156" i="1"/>
  <c r="I156" i="1" s="1"/>
  <c r="F154" i="1"/>
  <c r="F153" i="1"/>
  <c r="F155" i="1"/>
  <c r="G156" i="1" l="1"/>
  <c r="J156" i="1"/>
  <c r="H156" i="1" s="1"/>
  <c r="J160" i="1"/>
  <c r="H160" i="1" s="1"/>
  <c r="G160" i="1"/>
  <c r="J159" i="1"/>
  <c r="H159" i="1" s="1"/>
  <c r="G159" i="1"/>
  <c r="J547" i="1"/>
  <c r="H547" i="1" s="1"/>
  <c r="G547" i="1"/>
  <c r="G545" i="1"/>
  <c r="J545" i="1"/>
  <c r="H545" i="1" s="1"/>
  <c r="J546" i="1"/>
  <c r="H546" i="1" s="1"/>
  <c r="F13" i="1" l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I144" i="1" s="1"/>
  <c r="F145" i="1"/>
  <c r="I145" i="1" s="1"/>
  <c r="F146" i="1"/>
  <c r="I146" i="1" s="1"/>
  <c r="F147" i="1"/>
  <c r="I147" i="1" s="1"/>
  <c r="F148" i="1"/>
  <c r="I148" i="1" s="1"/>
  <c r="F149" i="1"/>
  <c r="I149" i="1" s="1"/>
  <c r="F150" i="1"/>
  <c r="I150" i="1" s="1"/>
  <c r="F151" i="1"/>
  <c r="I151" i="1" s="1"/>
  <c r="F152" i="1"/>
  <c r="I152" i="1" s="1"/>
  <c r="I155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I258" i="1" s="1"/>
  <c r="F259" i="1"/>
  <c r="I259" i="1" s="1"/>
  <c r="F260" i="1"/>
  <c r="I260" i="1" s="1"/>
  <c r="F261" i="1"/>
  <c r="I261" i="1" s="1"/>
  <c r="F262" i="1"/>
  <c r="I262" i="1" s="1"/>
  <c r="F263" i="1"/>
  <c r="I263" i="1" s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I464" i="1" s="1"/>
  <c r="F465" i="1"/>
  <c r="F466" i="1"/>
  <c r="F467" i="1"/>
  <c r="F468" i="1"/>
  <c r="F469" i="1"/>
  <c r="I469" i="1" s="1"/>
  <c r="F470" i="1"/>
  <c r="I470" i="1" s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I536" i="1" s="1"/>
  <c r="F537" i="1"/>
  <c r="F538" i="1"/>
  <c r="F539" i="1"/>
  <c r="F540" i="1"/>
  <c r="F541" i="1"/>
  <c r="F542" i="1"/>
  <c r="F543" i="1"/>
  <c r="F544" i="1"/>
  <c r="I544" i="1" s="1"/>
  <c r="F548" i="1"/>
  <c r="F549" i="1"/>
  <c r="F550" i="1"/>
  <c r="F551" i="1"/>
  <c r="F552" i="1"/>
  <c r="F553" i="1"/>
  <c r="F554" i="1"/>
  <c r="F555" i="1"/>
  <c r="F556" i="1"/>
  <c r="F557" i="1"/>
  <c r="F558" i="1"/>
  <c r="F559" i="1"/>
  <c r="I559" i="1" s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54" i="1"/>
  <c r="F655" i="1"/>
  <c r="F656" i="1"/>
  <c r="F657" i="1"/>
  <c r="F658" i="1"/>
  <c r="F659" i="1"/>
  <c r="F660" i="1"/>
  <c r="F661" i="1"/>
  <c r="F662" i="1"/>
  <c r="F663" i="1"/>
  <c r="F665" i="1"/>
  <c r="I665" i="1" s="1"/>
  <c r="F666" i="1"/>
  <c r="I666" i="1" s="1"/>
  <c r="F667" i="1"/>
  <c r="I667" i="1" s="1"/>
  <c r="F668" i="1"/>
  <c r="I668" i="1" s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42" i="1"/>
  <c r="F743" i="1"/>
  <c r="F745" i="1"/>
  <c r="F746" i="1"/>
  <c r="I746" i="1" s="1"/>
  <c r="F748" i="1"/>
  <c r="F749" i="1"/>
  <c r="F750" i="1"/>
  <c r="I750" i="1" s="1"/>
  <c r="F751" i="1"/>
  <c r="I751" i="1" s="1"/>
  <c r="F752" i="1"/>
  <c r="I752" i="1" s="1"/>
  <c r="F753" i="1"/>
  <c r="I753" i="1" s="1"/>
  <c r="F754" i="1"/>
  <c r="F755" i="1"/>
  <c r="F757" i="1"/>
  <c r="I757" i="1" s="1"/>
  <c r="F761" i="1"/>
  <c r="I761" i="1" s="1"/>
  <c r="F762" i="1"/>
  <c r="I762" i="1" s="1"/>
  <c r="F772" i="1"/>
  <c r="F774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I790" i="1" s="1"/>
  <c r="F791" i="1"/>
  <c r="F792" i="1"/>
  <c r="F793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I812" i="1" s="1"/>
  <c r="F813" i="1"/>
  <c r="I813" i="1" s="1"/>
  <c r="F814" i="1"/>
  <c r="I814" i="1" s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900" i="1"/>
  <c r="F901" i="1"/>
  <c r="F902" i="1"/>
  <c r="F903" i="1"/>
  <c r="F904" i="1"/>
  <c r="F911" i="1"/>
  <c r="F912" i="1"/>
  <c r="F913" i="1"/>
  <c r="F914" i="1"/>
  <c r="F915" i="1"/>
  <c r="F916" i="1"/>
  <c r="F917" i="1"/>
  <c r="F918" i="1"/>
  <c r="F919" i="1"/>
  <c r="F920" i="1"/>
  <c r="F921" i="1"/>
  <c r="I921" i="1" s="1"/>
  <c r="G921" i="1" s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I951" i="1" s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12" i="1"/>
  <c r="I12" i="1" s="1"/>
  <c r="G12" i="1" s="1"/>
  <c r="E899" i="1"/>
  <c r="F899" i="1" s="1"/>
  <c r="G814" i="1" l="1"/>
  <c r="J814" i="1"/>
  <c r="H814" i="1" s="1"/>
  <c r="G812" i="1"/>
  <c r="J812" i="1"/>
  <c r="H812" i="1" s="1"/>
  <c r="G813" i="1"/>
  <c r="J813" i="1"/>
  <c r="H813" i="1" s="1"/>
  <c r="G790" i="1"/>
  <c r="J790" i="1"/>
  <c r="H790" i="1" s="1"/>
  <c r="J762" i="1"/>
  <c r="H762" i="1" s="1"/>
  <c r="G762" i="1"/>
  <c r="J761" i="1"/>
  <c r="H761" i="1" s="1"/>
  <c r="G761" i="1"/>
  <c r="G757" i="1"/>
  <c r="J757" i="1"/>
  <c r="H757" i="1" s="1"/>
  <c r="G752" i="1"/>
  <c r="J752" i="1"/>
  <c r="H752" i="1" s="1"/>
  <c r="G753" i="1"/>
  <c r="J753" i="1"/>
  <c r="H753" i="1" s="1"/>
  <c r="G751" i="1"/>
  <c r="J751" i="1"/>
  <c r="H751" i="1" s="1"/>
  <c r="G750" i="1"/>
  <c r="J750" i="1"/>
  <c r="H750" i="1" s="1"/>
  <c r="G746" i="1"/>
  <c r="J746" i="1"/>
  <c r="H746" i="1" s="1"/>
  <c r="G665" i="1"/>
  <c r="J665" i="1"/>
  <c r="H665" i="1" s="1"/>
  <c r="G667" i="1"/>
  <c r="J667" i="1"/>
  <c r="H667" i="1" s="1"/>
  <c r="G668" i="1"/>
  <c r="J668" i="1"/>
  <c r="H668" i="1" s="1"/>
  <c r="G666" i="1"/>
  <c r="J666" i="1"/>
  <c r="H666" i="1" s="1"/>
  <c r="J559" i="1"/>
  <c r="H559" i="1" s="1"/>
  <c r="G559" i="1"/>
  <c r="J469" i="1"/>
  <c r="H469" i="1" s="1"/>
  <c r="G469" i="1"/>
  <c r="J470" i="1"/>
  <c r="H470" i="1" s="1"/>
  <c r="G470" i="1"/>
  <c r="J464" i="1"/>
  <c r="H464" i="1" s="1"/>
  <c r="G464" i="1"/>
  <c r="G544" i="1"/>
  <c r="J544" i="1"/>
  <c r="H544" i="1" s="1"/>
  <c r="G536" i="1"/>
  <c r="J536" i="1"/>
  <c r="H536" i="1" s="1"/>
  <c r="G263" i="1"/>
  <c r="J263" i="1"/>
  <c r="H263" i="1" s="1"/>
  <c r="G262" i="1"/>
  <c r="J262" i="1"/>
  <c r="H262" i="1" s="1"/>
  <c r="G261" i="1"/>
  <c r="J261" i="1"/>
  <c r="H261" i="1" s="1"/>
  <c r="G259" i="1"/>
  <c r="J259" i="1"/>
  <c r="H259" i="1" s="1"/>
  <c r="G260" i="1"/>
  <c r="J260" i="1"/>
  <c r="H260" i="1" s="1"/>
  <c r="G258" i="1"/>
  <c r="J258" i="1"/>
  <c r="H258" i="1" s="1"/>
  <c r="G155" i="1"/>
  <c r="J155" i="1"/>
  <c r="H155" i="1" s="1"/>
  <c r="G151" i="1"/>
  <c r="J151" i="1"/>
  <c r="H151" i="1" s="1"/>
  <c r="G149" i="1"/>
  <c r="J149" i="1"/>
  <c r="H149" i="1" s="1"/>
  <c r="G147" i="1"/>
  <c r="J147" i="1"/>
  <c r="H147" i="1" s="1"/>
  <c r="G145" i="1"/>
  <c r="J145" i="1"/>
  <c r="H145" i="1" s="1"/>
  <c r="G152" i="1"/>
  <c r="J152" i="1"/>
  <c r="H152" i="1" s="1"/>
  <c r="G150" i="1"/>
  <c r="J150" i="1"/>
  <c r="H150" i="1" s="1"/>
  <c r="G148" i="1"/>
  <c r="J148" i="1"/>
  <c r="H148" i="1" s="1"/>
  <c r="G146" i="1"/>
  <c r="J146" i="1"/>
  <c r="H146" i="1" s="1"/>
  <c r="J144" i="1"/>
  <c r="H144" i="1" s="1"/>
  <c r="G144" i="1"/>
  <c r="J921" i="1"/>
  <c r="K921" i="1" s="1"/>
  <c r="J12" i="1"/>
  <c r="H921" i="1" l="1"/>
  <c r="I917" i="1" l="1"/>
  <c r="J969" i="1"/>
  <c r="K969" i="1" s="1"/>
  <c r="G969" i="1"/>
  <c r="I967" i="1"/>
  <c r="J967" i="1" s="1"/>
  <c r="I924" i="1"/>
  <c r="J924" i="1" s="1"/>
  <c r="I923" i="1"/>
  <c r="J923" i="1" s="1"/>
  <c r="I922" i="1"/>
  <c r="J922" i="1" s="1"/>
  <c r="K923" i="1" l="1"/>
  <c r="K967" i="1"/>
  <c r="H922" i="1"/>
  <c r="K922" i="1"/>
  <c r="H924" i="1"/>
  <c r="K924" i="1"/>
  <c r="G923" i="1"/>
  <c r="I927" i="1" s="1"/>
  <c r="J927" i="1" s="1"/>
  <c r="H927" i="1" s="1"/>
  <c r="H923" i="1"/>
  <c r="G922" i="1"/>
  <c r="I926" i="1" s="1"/>
  <c r="J926" i="1" s="1"/>
  <c r="G967" i="1"/>
  <c r="G924" i="1"/>
  <c r="I928" i="1" s="1"/>
  <c r="J928" i="1" s="1"/>
  <c r="H967" i="1"/>
  <c r="H969" i="1"/>
  <c r="K927" i="1" l="1"/>
  <c r="H928" i="1"/>
  <c r="K928" i="1"/>
  <c r="H926" i="1"/>
  <c r="K926" i="1"/>
  <c r="G926" i="1"/>
  <c r="I930" i="1" s="1"/>
  <c r="G928" i="1"/>
  <c r="I932" i="1" s="1"/>
  <c r="G927" i="1"/>
  <c r="I931" i="1" s="1"/>
  <c r="J931" i="1" l="1"/>
  <c r="G931" i="1"/>
  <c r="I935" i="1" s="1"/>
  <c r="J930" i="1"/>
  <c r="G930" i="1"/>
  <c r="I934" i="1" s="1"/>
  <c r="J932" i="1"/>
  <c r="G932" i="1"/>
  <c r="I936" i="1" s="1"/>
  <c r="H932" i="1" l="1"/>
  <c r="K932" i="1"/>
  <c r="H930" i="1"/>
  <c r="K930" i="1"/>
  <c r="H931" i="1"/>
  <c r="K931" i="1"/>
  <c r="J936" i="1"/>
  <c r="G936" i="1"/>
  <c r="I940" i="1" s="1"/>
  <c r="J934" i="1"/>
  <c r="G934" i="1"/>
  <c r="I938" i="1" s="1"/>
  <c r="J935" i="1"/>
  <c r="G935" i="1"/>
  <c r="I939" i="1" s="1"/>
  <c r="I264" i="1"/>
  <c r="H935" i="1" l="1"/>
  <c r="K935" i="1"/>
  <c r="H934" i="1"/>
  <c r="K934" i="1"/>
  <c r="H936" i="1"/>
  <c r="K936" i="1"/>
  <c r="J939" i="1"/>
  <c r="G939" i="1"/>
  <c r="I943" i="1" s="1"/>
  <c r="J938" i="1"/>
  <c r="G938" i="1"/>
  <c r="I942" i="1" s="1"/>
  <c r="J940" i="1"/>
  <c r="G940" i="1"/>
  <c r="I944" i="1" s="1"/>
  <c r="J264" i="1"/>
  <c r="G264" i="1"/>
  <c r="H264" i="1" l="1"/>
  <c r="H940" i="1"/>
  <c r="K940" i="1"/>
  <c r="H938" i="1"/>
  <c r="K938" i="1"/>
  <c r="H939" i="1"/>
  <c r="K939" i="1"/>
  <c r="J944" i="1"/>
  <c r="G944" i="1"/>
  <c r="I948" i="1" s="1"/>
  <c r="J942" i="1"/>
  <c r="G942" i="1"/>
  <c r="I946" i="1" s="1"/>
  <c r="J943" i="1"/>
  <c r="G943" i="1"/>
  <c r="I947" i="1" s="1"/>
  <c r="H943" i="1" l="1"/>
  <c r="K943" i="1"/>
  <c r="H942" i="1"/>
  <c r="K942" i="1"/>
  <c r="H944" i="1"/>
  <c r="K944" i="1"/>
  <c r="J947" i="1"/>
  <c r="G947" i="1"/>
  <c r="J946" i="1"/>
  <c r="G946" i="1"/>
  <c r="I950" i="1" s="1"/>
  <c r="J948" i="1"/>
  <c r="G948" i="1"/>
  <c r="I952" i="1" s="1"/>
  <c r="I911" i="1"/>
  <c r="I869" i="1"/>
  <c r="I856" i="1"/>
  <c r="I779" i="1"/>
  <c r="I772" i="1"/>
  <c r="I745" i="1"/>
  <c r="I669" i="1"/>
  <c r="I672" i="1"/>
  <c r="I671" i="1"/>
  <c r="I656" i="1"/>
  <c r="H12" i="1"/>
  <c r="I13" i="1"/>
  <c r="I14" i="1"/>
  <c r="I15" i="1"/>
  <c r="I16" i="1"/>
  <c r="G16" i="1" s="1"/>
  <c r="I20" i="1"/>
  <c r="I162" i="1"/>
  <c r="I163" i="1"/>
  <c r="I164" i="1"/>
  <c r="I165" i="1"/>
  <c r="I265" i="1"/>
  <c r="I266" i="1"/>
  <c r="I267" i="1"/>
  <c r="I268" i="1"/>
  <c r="I314" i="1"/>
  <c r="I468" i="1"/>
  <c r="I473" i="1"/>
  <c r="I474" i="1"/>
  <c r="I540" i="1"/>
  <c r="I548" i="1"/>
  <c r="I549" i="1"/>
  <c r="I551" i="1"/>
  <c r="I550" i="1"/>
  <c r="I563" i="1"/>
  <c r="I654" i="1"/>
  <c r="I655" i="1"/>
  <c r="I657" i="1"/>
  <c r="I670" i="1"/>
  <c r="I743" i="1"/>
  <c r="I748" i="1"/>
  <c r="I754" i="1"/>
  <c r="I755" i="1"/>
  <c r="I760" i="1"/>
  <c r="I774" i="1"/>
  <c r="I777" i="1"/>
  <c r="I798" i="1"/>
  <c r="I816" i="1"/>
  <c r="I817" i="1"/>
  <c r="I818" i="1"/>
  <c r="I832" i="1"/>
  <c r="I833" i="1"/>
  <c r="I834" i="1"/>
  <c r="I855" i="1"/>
  <c r="I857" i="1"/>
  <c r="I858" i="1"/>
  <c r="I870" i="1"/>
  <c r="I871" i="1"/>
  <c r="I914" i="1"/>
  <c r="H948" i="1" l="1"/>
  <c r="K948" i="1"/>
  <c r="H946" i="1"/>
  <c r="K946" i="1"/>
  <c r="H947" i="1"/>
  <c r="K947" i="1"/>
  <c r="J952" i="1"/>
  <c r="G952" i="1"/>
  <c r="I956" i="1" s="1"/>
  <c r="J950" i="1"/>
  <c r="G950" i="1"/>
  <c r="I954" i="1" s="1"/>
  <c r="J951" i="1"/>
  <c r="G951" i="1"/>
  <c r="I955" i="1" s="1"/>
  <c r="J917" i="1"/>
  <c r="G917" i="1"/>
  <c r="J870" i="1"/>
  <c r="G870" i="1"/>
  <c r="I874" i="1" s="1"/>
  <c r="G874" i="1" s="1"/>
  <c r="I878" i="1" s="1"/>
  <c r="J878" i="1" s="1"/>
  <c r="J857" i="1"/>
  <c r="G857" i="1"/>
  <c r="I861" i="1" s="1"/>
  <c r="G861" i="1" s="1"/>
  <c r="J816" i="1"/>
  <c r="G816" i="1"/>
  <c r="I820" i="1" s="1"/>
  <c r="J820" i="1" s="1"/>
  <c r="J914" i="1"/>
  <c r="G914" i="1"/>
  <c r="J871" i="1"/>
  <c r="G871" i="1"/>
  <c r="I875" i="1" s="1"/>
  <c r="J875" i="1" s="1"/>
  <c r="J858" i="1"/>
  <c r="G858" i="1"/>
  <c r="I862" i="1" s="1"/>
  <c r="G862" i="1" s="1"/>
  <c r="J855" i="1"/>
  <c r="G855" i="1"/>
  <c r="I859" i="1" s="1"/>
  <c r="J859" i="1" s="1"/>
  <c r="J834" i="1"/>
  <c r="G834" i="1"/>
  <c r="I838" i="1" s="1"/>
  <c r="G838" i="1" s="1"/>
  <c r="J832" i="1"/>
  <c r="G832" i="1"/>
  <c r="I836" i="1" s="1"/>
  <c r="G836" i="1" s="1"/>
  <c r="I840" i="1" s="1"/>
  <c r="J817" i="1"/>
  <c r="G817" i="1"/>
  <c r="I821" i="1" s="1"/>
  <c r="G821" i="1" s="1"/>
  <c r="I825" i="1" s="1"/>
  <c r="J825" i="1" s="1"/>
  <c r="J798" i="1"/>
  <c r="G798" i="1"/>
  <c r="I802" i="1" s="1"/>
  <c r="J802" i="1" s="1"/>
  <c r="J777" i="1"/>
  <c r="G777" i="1"/>
  <c r="I781" i="1" s="1"/>
  <c r="J781" i="1" s="1"/>
  <c r="J774" i="1"/>
  <c r="G774" i="1"/>
  <c r="I778" i="1" s="1"/>
  <c r="G778" i="1" s="1"/>
  <c r="I782" i="1" s="1"/>
  <c r="G782" i="1" s="1"/>
  <c r="I786" i="1" s="1"/>
  <c r="J755" i="1"/>
  <c r="G755" i="1"/>
  <c r="J743" i="1"/>
  <c r="G743" i="1"/>
  <c r="J670" i="1"/>
  <c r="G670" i="1"/>
  <c r="I674" i="1" s="1"/>
  <c r="J674" i="1" s="1"/>
  <c r="J657" i="1"/>
  <c r="G657" i="1"/>
  <c r="I661" i="1" s="1"/>
  <c r="G661" i="1" s="1"/>
  <c r="J654" i="1"/>
  <c r="G654" i="1"/>
  <c r="I658" i="1" s="1"/>
  <c r="G658" i="1" s="1"/>
  <c r="I662" i="1" s="1"/>
  <c r="J549" i="1"/>
  <c r="G549" i="1"/>
  <c r="I553" i="1" s="1"/>
  <c r="G553" i="1" s="1"/>
  <c r="I557" i="1" s="1"/>
  <c r="J557" i="1" s="1"/>
  <c r="J540" i="1"/>
  <c r="G540" i="1"/>
  <c r="J474" i="1"/>
  <c r="G474" i="1"/>
  <c r="I478" i="1" s="1"/>
  <c r="G478" i="1" s="1"/>
  <c r="I482" i="1" s="1"/>
  <c r="J468" i="1"/>
  <c r="G468" i="1"/>
  <c r="I472" i="1" s="1"/>
  <c r="G472" i="1" s="1"/>
  <c r="I476" i="1" s="1"/>
  <c r="J314" i="1"/>
  <c r="G314" i="1"/>
  <c r="I318" i="1" s="1"/>
  <c r="J318" i="1" s="1"/>
  <c r="J268" i="1"/>
  <c r="G268" i="1"/>
  <c r="I272" i="1" s="1"/>
  <c r="J272" i="1" s="1"/>
  <c r="J266" i="1"/>
  <c r="G266" i="1"/>
  <c r="I270" i="1" s="1"/>
  <c r="J270" i="1" s="1"/>
  <c r="J165" i="1"/>
  <c r="G165" i="1"/>
  <c r="I169" i="1" s="1"/>
  <c r="G169" i="1" s="1"/>
  <c r="I173" i="1" s="1"/>
  <c r="J163" i="1"/>
  <c r="G163" i="1"/>
  <c r="I167" i="1" s="1"/>
  <c r="G167" i="1" s="1"/>
  <c r="I171" i="1" s="1"/>
  <c r="J20" i="1"/>
  <c r="G20" i="1"/>
  <c r="I24" i="1" s="1"/>
  <c r="G24" i="1" s="1"/>
  <c r="I28" i="1" s="1"/>
  <c r="G28" i="1" s="1"/>
  <c r="I32" i="1" s="1"/>
  <c r="G32" i="1" s="1"/>
  <c r="I36" i="1" s="1"/>
  <c r="G36" i="1" s="1"/>
  <c r="I40" i="1" s="1"/>
  <c r="G40" i="1" s="1"/>
  <c r="I44" i="1" s="1"/>
  <c r="J16" i="1"/>
  <c r="J14" i="1"/>
  <c r="G14" i="1"/>
  <c r="I18" i="1" s="1"/>
  <c r="J18" i="1" s="1"/>
  <c r="J672" i="1"/>
  <c r="G672" i="1"/>
  <c r="I676" i="1" s="1"/>
  <c r="J676" i="1" s="1"/>
  <c r="J745" i="1"/>
  <c r="G745" i="1"/>
  <c r="I749" i="1" s="1"/>
  <c r="J856" i="1"/>
  <c r="G856" i="1"/>
  <c r="I860" i="1" s="1"/>
  <c r="J869" i="1"/>
  <c r="G869" i="1"/>
  <c r="I873" i="1" s="1"/>
  <c r="J833" i="1"/>
  <c r="G833" i="1"/>
  <c r="I837" i="1" s="1"/>
  <c r="J818" i="1"/>
  <c r="G818" i="1"/>
  <c r="I822" i="1" s="1"/>
  <c r="J760" i="1"/>
  <c r="G760" i="1"/>
  <c r="J754" i="1"/>
  <c r="G754" i="1"/>
  <c r="J748" i="1"/>
  <c r="G748" i="1"/>
  <c r="J655" i="1"/>
  <c r="G655" i="1"/>
  <c r="I659" i="1" s="1"/>
  <c r="J563" i="1"/>
  <c r="G563" i="1"/>
  <c r="I567" i="1" s="1"/>
  <c r="J550" i="1"/>
  <c r="G550" i="1"/>
  <c r="I554" i="1" s="1"/>
  <c r="J554" i="1" s="1"/>
  <c r="J551" i="1"/>
  <c r="G551" i="1"/>
  <c r="I555" i="1" s="1"/>
  <c r="J548" i="1"/>
  <c r="G548" i="1"/>
  <c r="I552" i="1" s="1"/>
  <c r="G552" i="1" s="1"/>
  <c r="I556" i="1" s="1"/>
  <c r="J473" i="1"/>
  <c r="G473" i="1"/>
  <c r="I477" i="1" s="1"/>
  <c r="G477" i="1" s="1"/>
  <c r="I481" i="1" s="1"/>
  <c r="J267" i="1"/>
  <c r="G267" i="1"/>
  <c r="I271" i="1" s="1"/>
  <c r="G271" i="1" s="1"/>
  <c r="I275" i="1" s="1"/>
  <c r="G275" i="1" s="1"/>
  <c r="I279" i="1" s="1"/>
  <c r="J265" i="1"/>
  <c r="G265" i="1"/>
  <c r="I269" i="1" s="1"/>
  <c r="G269" i="1" s="1"/>
  <c r="I273" i="1" s="1"/>
  <c r="J273" i="1" s="1"/>
  <c r="J164" i="1"/>
  <c r="G164" i="1"/>
  <c r="I168" i="1" s="1"/>
  <c r="G168" i="1" s="1"/>
  <c r="I172" i="1" s="1"/>
  <c r="J162" i="1"/>
  <c r="G162" i="1"/>
  <c r="I166" i="1" s="1"/>
  <c r="G166" i="1" s="1"/>
  <c r="I170" i="1" s="1"/>
  <c r="J15" i="1"/>
  <c r="G15" i="1"/>
  <c r="I19" i="1" s="1"/>
  <c r="G19" i="1" s="1"/>
  <c r="I23" i="1" s="1"/>
  <c r="J13" i="1"/>
  <c r="G13" i="1"/>
  <c r="I17" i="1" s="1"/>
  <c r="G17" i="1" s="1"/>
  <c r="I21" i="1" s="1"/>
  <c r="J656" i="1"/>
  <c r="G656" i="1"/>
  <c r="I660" i="1" s="1"/>
  <c r="J660" i="1" s="1"/>
  <c r="J671" i="1"/>
  <c r="G671" i="1"/>
  <c r="I675" i="1" s="1"/>
  <c r="J675" i="1" s="1"/>
  <c r="J669" i="1"/>
  <c r="G669" i="1"/>
  <c r="I673" i="1" s="1"/>
  <c r="G673" i="1" s="1"/>
  <c r="I677" i="1" s="1"/>
  <c r="J772" i="1"/>
  <c r="G772" i="1"/>
  <c r="I776" i="1" s="1"/>
  <c r="J776" i="1" s="1"/>
  <c r="J779" i="1"/>
  <c r="G779" i="1"/>
  <c r="I783" i="1" s="1"/>
  <c r="J911" i="1"/>
  <c r="G911" i="1"/>
  <c r="G674" i="1" l="1"/>
  <c r="I678" i="1" s="1"/>
  <c r="G678" i="1" s="1"/>
  <c r="I682" i="1" s="1"/>
  <c r="G554" i="1"/>
  <c r="I558" i="1" s="1"/>
  <c r="G558" i="1" s="1"/>
  <c r="I562" i="1" s="1"/>
  <c r="J562" i="1" s="1"/>
  <c r="G318" i="1"/>
  <c r="I322" i="1" s="1"/>
  <c r="G322" i="1" s="1"/>
  <c r="I326" i="1" s="1"/>
  <c r="J326" i="1" s="1"/>
  <c r="H326" i="1" s="1"/>
  <c r="G557" i="1"/>
  <c r="I561" i="1" s="1"/>
  <c r="G561" i="1" s="1"/>
  <c r="I565" i="1" s="1"/>
  <c r="J565" i="1" s="1"/>
  <c r="G825" i="1"/>
  <c r="G859" i="1"/>
  <c r="I863" i="1" s="1"/>
  <c r="G863" i="1" s="1"/>
  <c r="J874" i="1"/>
  <c r="H874" i="1" s="1"/>
  <c r="G270" i="1"/>
  <c r="I274" i="1" s="1"/>
  <c r="J274" i="1" s="1"/>
  <c r="J661" i="1"/>
  <c r="H661" i="1" s="1"/>
  <c r="G820" i="1"/>
  <c r="I824" i="1" s="1"/>
  <c r="J824" i="1" s="1"/>
  <c r="H824" i="1" s="1"/>
  <c r="J36" i="1"/>
  <c r="H36" i="1" s="1"/>
  <c r="J863" i="1"/>
  <c r="H863" i="1" s="1"/>
  <c r="G781" i="1"/>
  <c r="I785" i="1" s="1"/>
  <c r="J785" i="1" s="1"/>
  <c r="G272" i="1"/>
  <c r="I276" i="1" s="1"/>
  <c r="J276" i="1" s="1"/>
  <c r="J658" i="1"/>
  <c r="H658" i="1" s="1"/>
  <c r="J778" i="1"/>
  <c r="H778" i="1" s="1"/>
  <c r="H911" i="1"/>
  <c r="H772" i="1"/>
  <c r="H669" i="1"/>
  <c r="H675" i="1"/>
  <c r="H660" i="1"/>
  <c r="H273" i="1"/>
  <c r="H554" i="1"/>
  <c r="H818" i="1"/>
  <c r="H833" i="1"/>
  <c r="H859" i="1"/>
  <c r="H869" i="1"/>
  <c r="H856" i="1"/>
  <c r="H820" i="1"/>
  <c r="H745" i="1"/>
  <c r="H676" i="1"/>
  <c r="H18" i="1"/>
  <c r="H16" i="1"/>
  <c r="H20" i="1"/>
  <c r="H163" i="1"/>
  <c r="H165" i="1"/>
  <c r="H266" i="1"/>
  <c r="H268" i="1"/>
  <c r="H314" i="1"/>
  <c r="H468" i="1"/>
  <c r="H474" i="1"/>
  <c r="H540" i="1"/>
  <c r="H549" i="1"/>
  <c r="H654" i="1"/>
  <c r="H657" i="1"/>
  <c r="H670" i="1"/>
  <c r="H743" i="1"/>
  <c r="H755" i="1"/>
  <c r="H774" i="1"/>
  <c r="H777" i="1"/>
  <c r="H798" i="1"/>
  <c r="H817" i="1"/>
  <c r="H832" i="1"/>
  <c r="H834" i="1"/>
  <c r="H855" i="1"/>
  <c r="H858" i="1"/>
  <c r="H871" i="1"/>
  <c r="H914" i="1"/>
  <c r="H816" i="1"/>
  <c r="H857" i="1"/>
  <c r="H870" i="1"/>
  <c r="H917" i="1"/>
  <c r="H878" i="1"/>
  <c r="H779" i="1"/>
  <c r="H776" i="1"/>
  <c r="G675" i="1"/>
  <c r="I679" i="1" s="1"/>
  <c r="J679" i="1" s="1"/>
  <c r="H671" i="1"/>
  <c r="H656" i="1"/>
  <c r="G273" i="1"/>
  <c r="I277" i="1" s="1"/>
  <c r="G277" i="1" s="1"/>
  <c r="I281" i="1" s="1"/>
  <c r="J281" i="1" s="1"/>
  <c r="H13" i="1"/>
  <c r="H15" i="1"/>
  <c r="H162" i="1"/>
  <c r="H164" i="1"/>
  <c r="H265" i="1"/>
  <c r="H267" i="1"/>
  <c r="H473" i="1"/>
  <c r="H548" i="1"/>
  <c r="H551" i="1"/>
  <c r="H550" i="1"/>
  <c r="H563" i="1"/>
  <c r="H655" i="1"/>
  <c r="H748" i="1"/>
  <c r="H754" i="1"/>
  <c r="H760" i="1"/>
  <c r="H672" i="1"/>
  <c r="H14" i="1"/>
  <c r="H270" i="1"/>
  <c r="H272" i="1"/>
  <c r="H318" i="1"/>
  <c r="H557" i="1"/>
  <c r="H674" i="1"/>
  <c r="H781" i="1"/>
  <c r="H802" i="1"/>
  <c r="H825" i="1"/>
  <c r="H875" i="1"/>
  <c r="J662" i="1"/>
  <c r="G662" i="1"/>
  <c r="J838" i="1"/>
  <c r="H951" i="1"/>
  <c r="K951" i="1"/>
  <c r="H950" i="1"/>
  <c r="K950" i="1"/>
  <c r="H952" i="1"/>
  <c r="K952" i="1"/>
  <c r="G676" i="1"/>
  <c r="I680" i="1" s="1"/>
  <c r="G680" i="1" s="1"/>
  <c r="I684" i="1" s="1"/>
  <c r="J169" i="1"/>
  <c r="J19" i="1"/>
  <c r="J17" i="1"/>
  <c r="J40" i="1"/>
  <c r="J168" i="1"/>
  <c r="J782" i="1"/>
  <c r="G18" i="1"/>
  <c r="I22" i="1" s="1"/>
  <c r="J22" i="1" s="1"/>
  <c r="J28" i="1"/>
  <c r="J167" i="1"/>
  <c r="J472" i="1"/>
  <c r="J553" i="1"/>
  <c r="J836" i="1"/>
  <c r="J862" i="1"/>
  <c r="J673" i="1"/>
  <c r="J166" i="1"/>
  <c r="J275" i="1"/>
  <c r="J477" i="1"/>
  <c r="J24" i="1"/>
  <c r="J32" i="1"/>
  <c r="J478" i="1"/>
  <c r="J821" i="1"/>
  <c r="J861" i="1"/>
  <c r="J677" i="1"/>
  <c r="G677" i="1"/>
  <c r="I681" i="1" s="1"/>
  <c r="J170" i="1"/>
  <c r="G170" i="1"/>
  <c r="I174" i="1" s="1"/>
  <c r="J172" i="1"/>
  <c r="G172" i="1"/>
  <c r="I176" i="1" s="1"/>
  <c r="J279" i="1"/>
  <c r="G279" i="1"/>
  <c r="I283" i="1" s="1"/>
  <c r="G21" i="1"/>
  <c r="I25" i="1" s="1"/>
  <c r="J21" i="1"/>
  <c r="G23" i="1"/>
  <c r="I27" i="1" s="1"/>
  <c r="J23" i="1"/>
  <c r="G44" i="1"/>
  <c r="I48" i="1" s="1"/>
  <c r="J44" i="1"/>
  <c r="J786" i="1"/>
  <c r="G786" i="1"/>
  <c r="J481" i="1"/>
  <c r="G481" i="1"/>
  <c r="I485" i="1" s="1"/>
  <c r="J783" i="1"/>
  <c r="G783" i="1"/>
  <c r="I787" i="1" s="1"/>
  <c r="J556" i="1"/>
  <c r="G556" i="1"/>
  <c r="I560" i="1" s="1"/>
  <c r="J555" i="1"/>
  <c r="G555" i="1"/>
  <c r="J567" i="1"/>
  <c r="G567" i="1"/>
  <c r="I571" i="1" s="1"/>
  <c r="J659" i="1"/>
  <c r="G659" i="1"/>
  <c r="I663" i="1" s="1"/>
  <c r="G776" i="1"/>
  <c r="I780" i="1" s="1"/>
  <c r="J822" i="1"/>
  <c r="G822" i="1"/>
  <c r="I826" i="1" s="1"/>
  <c r="J837" i="1"/>
  <c r="G837" i="1"/>
  <c r="G878" i="1"/>
  <c r="I882" i="1" s="1"/>
  <c r="J873" i="1"/>
  <c r="G873" i="1"/>
  <c r="I877" i="1" s="1"/>
  <c r="J860" i="1"/>
  <c r="G860" i="1"/>
  <c r="I864" i="1" s="1"/>
  <c r="J749" i="1"/>
  <c r="G749" i="1"/>
  <c r="J678" i="1"/>
  <c r="G660" i="1"/>
  <c r="J271" i="1"/>
  <c r="J269" i="1"/>
  <c r="J171" i="1"/>
  <c r="G171" i="1"/>
  <c r="I175" i="1" s="1"/>
  <c r="J173" i="1"/>
  <c r="G173" i="1"/>
  <c r="I177" i="1" s="1"/>
  <c r="J476" i="1"/>
  <c r="G476" i="1"/>
  <c r="I480" i="1" s="1"/>
  <c r="J840" i="1"/>
  <c r="G840" i="1"/>
  <c r="J552" i="1"/>
  <c r="J482" i="1"/>
  <c r="G482" i="1"/>
  <c r="I486" i="1" s="1"/>
  <c r="G802" i="1"/>
  <c r="I806" i="1" s="1"/>
  <c r="G875" i="1"/>
  <c r="I879" i="1" s="1"/>
  <c r="I925" i="1"/>
  <c r="J955" i="1"/>
  <c r="G955" i="1"/>
  <c r="I959" i="1" s="1"/>
  <c r="J954" i="1"/>
  <c r="G954" i="1"/>
  <c r="I958" i="1" s="1"/>
  <c r="J956" i="1"/>
  <c r="G956" i="1"/>
  <c r="I960" i="1" s="1"/>
  <c r="G326" i="1" l="1"/>
  <c r="I330" i="1" s="1"/>
  <c r="J330" i="1" s="1"/>
  <c r="H330" i="1" s="1"/>
  <c r="G562" i="1"/>
  <c r="I566" i="1" s="1"/>
  <c r="J322" i="1"/>
  <c r="H322" i="1" s="1"/>
  <c r="G274" i="1"/>
  <c r="I278" i="1" s="1"/>
  <c r="J278" i="1" s="1"/>
  <c r="G276" i="1"/>
  <c r="I280" i="1" s="1"/>
  <c r="J280" i="1" s="1"/>
  <c r="G565" i="1"/>
  <c r="I569" i="1" s="1"/>
  <c r="J569" i="1" s="1"/>
  <c r="J558" i="1"/>
  <c r="H558" i="1" s="1"/>
  <c r="J561" i="1"/>
  <c r="H561" i="1" s="1"/>
  <c r="G824" i="1"/>
  <c r="G785" i="1"/>
  <c r="I789" i="1" s="1"/>
  <c r="G789" i="1" s="1"/>
  <c r="I793" i="1" s="1"/>
  <c r="J277" i="1"/>
  <c r="H277" i="1" s="1"/>
  <c r="G281" i="1"/>
  <c r="I285" i="1" s="1"/>
  <c r="G285" i="1" s="1"/>
  <c r="I289" i="1" s="1"/>
  <c r="G22" i="1"/>
  <c r="I26" i="1" s="1"/>
  <c r="J26" i="1" s="1"/>
  <c r="J680" i="1"/>
  <c r="H680" i="1" s="1"/>
  <c r="H482" i="1"/>
  <c r="H271" i="1"/>
  <c r="H749" i="1"/>
  <c r="H873" i="1"/>
  <c r="H23" i="1"/>
  <c r="H478" i="1"/>
  <c r="H24" i="1"/>
  <c r="H673" i="1"/>
  <c r="H836" i="1"/>
  <c r="H472" i="1"/>
  <c r="H782" i="1"/>
  <c r="H40" i="1"/>
  <c r="H19" i="1"/>
  <c r="H662" i="1"/>
  <c r="H552" i="1"/>
  <c r="H840" i="1"/>
  <c r="H476" i="1"/>
  <c r="H173" i="1"/>
  <c r="H171" i="1"/>
  <c r="H269" i="1"/>
  <c r="H678" i="1"/>
  <c r="H837" i="1"/>
  <c r="H822" i="1"/>
  <c r="G679" i="1"/>
  <c r="I683" i="1" s="1"/>
  <c r="J683" i="1" s="1"/>
  <c r="H659" i="1"/>
  <c r="H567" i="1"/>
  <c r="H555" i="1"/>
  <c r="H556" i="1"/>
  <c r="H276" i="1"/>
  <c r="H274" i="1"/>
  <c r="H785" i="1"/>
  <c r="H783" i="1"/>
  <c r="H481" i="1"/>
  <c r="H786" i="1"/>
  <c r="H565" i="1"/>
  <c r="H562" i="1"/>
  <c r="H281" i="1"/>
  <c r="H279" i="1"/>
  <c r="H172" i="1"/>
  <c r="H170" i="1"/>
  <c r="H677" i="1"/>
  <c r="H821" i="1"/>
  <c r="H32" i="1"/>
  <c r="H477" i="1"/>
  <c r="H166" i="1"/>
  <c r="H862" i="1"/>
  <c r="H553" i="1"/>
  <c r="H167" i="1"/>
  <c r="H22" i="1"/>
  <c r="H168" i="1"/>
  <c r="H17" i="1"/>
  <c r="H169" i="1"/>
  <c r="H838" i="1"/>
  <c r="H860" i="1"/>
  <c r="H44" i="1"/>
  <c r="H21" i="1"/>
  <c r="H861" i="1"/>
  <c r="H275" i="1"/>
  <c r="H28" i="1"/>
  <c r="H679" i="1"/>
  <c r="H956" i="1"/>
  <c r="K956" i="1"/>
  <c r="H954" i="1"/>
  <c r="K954" i="1"/>
  <c r="H955" i="1"/>
  <c r="K955" i="1"/>
  <c r="G806" i="1"/>
  <c r="I810" i="1" s="1"/>
  <c r="J806" i="1"/>
  <c r="J177" i="1"/>
  <c r="G177" i="1"/>
  <c r="I181" i="1" s="1"/>
  <c r="J960" i="1"/>
  <c r="G960" i="1"/>
  <c r="I964" i="1" s="1"/>
  <c r="J958" i="1"/>
  <c r="G958" i="1"/>
  <c r="I962" i="1" s="1"/>
  <c r="J959" i="1"/>
  <c r="G959" i="1"/>
  <c r="J925" i="1"/>
  <c r="G925" i="1"/>
  <c r="I929" i="1" s="1"/>
  <c r="J879" i="1"/>
  <c r="G879" i="1"/>
  <c r="I883" i="1" s="1"/>
  <c r="J486" i="1"/>
  <c r="G486" i="1"/>
  <c r="I490" i="1" s="1"/>
  <c r="J826" i="1"/>
  <c r="G826" i="1"/>
  <c r="J780" i="1"/>
  <c r="G780" i="1"/>
  <c r="I784" i="1" s="1"/>
  <c r="J663" i="1"/>
  <c r="G663" i="1"/>
  <c r="J571" i="1"/>
  <c r="G571" i="1"/>
  <c r="I575" i="1" s="1"/>
  <c r="J560" i="1"/>
  <c r="G560" i="1"/>
  <c r="I564" i="1" s="1"/>
  <c r="J787" i="1"/>
  <c r="G787" i="1"/>
  <c r="I791" i="1" s="1"/>
  <c r="J485" i="1"/>
  <c r="G485" i="1"/>
  <c r="I489" i="1" s="1"/>
  <c r="J566" i="1"/>
  <c r="G566" i="1"/>
  <c r="I570" i="1" s="1"/>
  <c r="G283" i="1"/>
  <c r="I287" i="1" s="1"/>
  <c r="J283" i="1"/>
  <c r="J176" i="1"/>
  <c r="G176" i="1"/>
  <c r="I180" i="1" s="1"/>
  <c r="J174" i="1"/>
  <c r="G174" i="1"/>
  <c r="I178" i="1" s="1"/>
  <c r="J681" i="1"/>
  <c r="G681" i="1"/>
  <c r="I685" i="1" s="1"/>
  <c r="J480" i="1"/>
  <c r="G480" i="1"/>
  <c r="I484" i="1" s="1"/>
  <c r="J175" i="1"/>
  <c r="G175" i="1"/>
  <c r="I179" i="1" s="1"/>
  <c r="J682" i="1"/>
  <c r="G682" i="1"/>
  <c r="I686" i="1" s="1"/>
  <c r="J684" i="1"/>
  <c r="G684" i="1"/>
  <c r="I688" i="1" s="1"/>
  <c r="J864" i="1"/>
  <c r="G864" i="1"/>
  <c r="I868" i="1" s="1"/>
  <c r="G877" i="1"/>
  <c r="I881" i="1" s="1"/>
  <c r="J877" i="1"/>
  <c r="G882" i="1"/>
  <c r="I886" i="1" s="1"/>
  <c r="J882" i="1"/>
  <c r="J48" i="1"/>
  <c r="G48" i="1"/>
  <c r="I52" i="1" s="1"/>
  <c r="G27" i="1"/>
  <c r="I31" i="1" s="1"/>
  <c r="J27" i="1"/>
  <c r="J25" i="1"/>
  <c r="G25" i="1"/>
  <c r="I29" i="1" s="1"/>
  <c r="G330" i="1" l="1"/>
  <c r="I334" i="1" s="1"/>
  <c r="J334" i="1" s="1"/>
  <c r="H334" i="1" s="1"/>
  <c r="G280" i="1"/>
  <c r="I284" i="1" s="1"/>
  <c r="J284" i="1" s="1"/>
  <c r="G569" i="1"/>
  <c r="I573" i="1" s="1"/>
  <c r="G573" i="1" s="1"/>
  <c r="I577" i="1" s="1"/>
  <c r="G278" i="1"/>
  <c r="I282" i="1" s="1"/>
  <c r="J282" i="1" s="1"/>
  <c r="J789" i="1"/>
  <c r="J285" i="1"/>
  <c r="H285" i="1" s="1"/>
  <c r="G26" i="1"/>
  <c r="I30" i="1" s="1"/>
  <c r="G30" i="1" s="1"/>
  <c r="I34" i="1" s="1"/>
  <c r="G683" i="1"/>
  <c r="I687" i="1" s="1"/>
  <c r="G687" i="1" s="1"/>
  <c r="I691" i="1" s="1"/>
  <c r="G334" i="1"/>
  <c r="I338" i="1" s="1"/>
  <c r="H682" i="1"/>
  <c r="H681" i="1"/>
  <c r="H176" i="1"/>
  <c r="H566" i="1"/>
  <c r="H787" i="1"/>
  <c r="H663" i="1"/>
  <c r="H486" i="1"/>
  <c r="H177" i="1"/>
  <c r="H25" i="1"/>
  <c r="H48" i="1"/>
  <c r="H683" i="1"/>
  <c r="H864" i="1"/>
  <c r="H684" i="1"/>
  <c r="H175" i="1"/>
  <c r="H480" i="1"/>
  <c r="H174" i="1"/>
  <c r="H569" i="1"/>
  <c r="H485" i="1"/>
  <c r="H789" i="1"/>
  <c r="H278" i="1"/>
  <c r="H560" i="1"/>
  <c r="H571" i="1"/>
  <c r="H780" i="1"/>
  <c r="H826" i="1"/>
  <c r="H879" i="1"/>
  <c r="H27" i="1"/>
  <c r="H882" i="1"/>
  <c r="H877" i="1"/>
  <c r="H283" i="1"/>
  <c r="H280" i="1"/>
  <c r="H26" i="1"/>
  <c r="H806" i="1"/>
  <c r="H925" i="1"/>
  <c r="K925" i="1"/>
  <c r="H959" i="1"/>
  <c r="K959" i="1"/>
  <c r="H958" i="1"/>
  <c r="K958" i="1"/>
  <c r="H960" i="1"/>
  <c r="K960" i="1"/>
  <c r="G31" i="1"/>
  <c r="I35" i="1" s="1"/>
  <c r="J31" i="1"/>
  <c r="J886" i="1"/>
  <c r="G886" i="1"/>
  <c r="I890" i="1" s="1"/>
  <c r="J881" i="1"/>
  <c r="G881" i="1"/>
  <c r="I885" i="1" s="1"/>
  <c r="G287" i="1"/>
  <c r="I291" i="1" s="1"/>
  <c r="J287" i="1"/>
  <c r="J810" i="1"/>
  <c r="G810" i="1"/>
  <c r="G29" i="1"/>
  <c r="I33" i="1" s="1"/>
  <c r="J29" i="1"/>
  <c r="G52" i="1"/>
  <c r="I56" i="1" s="1"/>
  <c r="J52" i="1"/>
  <c r="J868" i="1"/>
  <c r="G868" i="1"/>
  <c r="I872" i="1" s="1"/>
  <c r="J688" i="1"/>
  <c r="G688" i="1"/>
  <c r="I692" i="1" s="1"/>
  <c r="J686" i="1"/>
  <c r="G686" i="1"/>
  <c r="I690" i="1" s="1"/>
  <c r="J179" i="1"/>
  <c r="G179" i="1"/>
  <c r="I183" i="1" s="1"/>
  <c r="J484" i="1"/>
  <c r="G484" i="1"/>
  <c r="I488" i="1" s="1"/>
  <c r="J685" i="1"/>
  <c r="G685" i="1"/>
  <c r="I689" i="1" s="1"/>
  <c r="J178" i="1"/>
  <c r="G178" i="1"/>
  <c r="I182" i="1" s="1"/>
  <c r="J180" i="1"/>
  <c r="G180" i="1"/>
  <c r="I184" i="1" s="1"/>
  <c r="G289" i="1"/>
  <c r="I293" i="1" s="1"/>
  <c r="J289" i="1"/>
  <c r="G570" i="1"/>
  <c r="I574" i="1" s="1"/>
  <c r="J570" i="1"/>
  <c r="J489" i="1"/>
  <c r="G489" i="1"/>
  <c r="I493" i="1" s="1"/>
  <c r="J791" i="1"/>
  <c r="G791" i="1"/>
  <c r="I795" i="1" s="1"/>
  <c r="J793" i="1"/>
  <c r="G793" i="1"/>
  <c r="I797" i="1" s="1"/>
  <c r="J564" i="1"/>
  <c r="G564" i="1"/>
  <c r="I568" i="1" s="1"/>
  <c r="J575" i="1"/>
  <c r="G575" i="1"/>
  <c r="I579" i="1" s="1"/>
  <c r="J784" i="1"/>
  <c r="G784" i="1"/>
  <c r="I788" i="1" s="1"/>
  <c r="J490" i="1"/>
  <c r="G490" i="1"/>
  <c r="I494" i="1" s="1"/>
  <c r="J883" i="1"/>
  <c r="G883" i="1"/>
  <c r="I887" i="1" s="1"/>
  <c r="J929" i="1"/>
  <c r="G929" i="1"/>
  <c r="I933" i="1" s="1"/>
  <c r="J962" i="1"/>
  <c r="G962" i="1"/>
  <c r="I966" i="1" s="1"/>
  <c r="J964" i="1"/>
  <c r="G964" i="1"/>
  <c r="I968" i="1" s="1"/>
  <c r="J181" i="1"/>
  <c r="G181" i="1"/>
  <c r="I185" i="1" s="1"/>
  <c r="J573" i="1" l="1"/>
  <c r="H573" i="1" s="1"/>
  <c r="G284" i="1"/>
  <c r="I288" i="1" s="1"/>
  <c r="J288" i="1" s="1"/>
  <c r="G282" i="1"/>
  <c r="I286" i="1" s="1"/>
  <c r="G286" i="1" s="1"/>
  <c r="I290" i="1" s="1"/>
  <c r="J687" i="1"/>
  <c r="H687" i="1" s="1"/>
  <c r="J30" i="1"/>
  <c r="H30" i="1" s="1"/>
  <c r="J338" i="1"/>
  <c r="H338" i="1" s="1"/>
  <c r="G338" i="1"/>
  <c r="I342" i="1" s="1"/>
  <c r="H570" i="1"/>
  <c r="H289" i="1"/>
  <c r="H52" i="1"/>
  <c r="H29" i="1"/>
  <c r="H287" i="1"/>
  <c r="H31" i="1"/>
  <c r="H181" i="1"/>
  <c r="H883" i="1"/>
  <c r="H490" i="1"/>
  <c r="H784" i="1"/>
  <c r="H575" i="1"/>
  <c r="H564" i="1"/>
  <c r="H282" i="1"/>
  <c r="H793" i="1"/>
  <c r="H791" i="1"/>
  <c r="H489" i="1"/>
  <c r="H180" i="1"/>
  <c r="H178" i="1"/>
  <c r="H685" i="1"/>
  <c r="H484" i="1"/>
  <c r="H179" i="1"/>
  <c r="H686" i="1"/>
  <c r="H688" i="1"/>
  <c r="H868" i="1"/>
  <c r="H810" i="1"/>
  <c r="H284" i="1"/>
  <c r="H881" i="1"/>
  <c r="H886" i="1"/>
  <c r="H964" i="1"/>
  <c r="K964" i="1"/>
  <c r="H929" i="1"/>
  <c r="K929" i="1"/>
  <c r="H962" i="1"/>
  <c r="K962" i="1"/>
  <c r="J574" i="1"/>
  <c r="G574" i="1"/>
  <c r="I578" i="1" s="1"/>
  <c r="J185" i="1"/>
  <c r="G185" i="1"/>
  <c r="I189" i="1" s="1"/>
  <c r="J968" i="1"/>
  <c r="G968" i="1"/>
  <c r="J966" i="1"/>
  <c r="G966" i="1"/>
  <c r="I970" i="1" s="1"/>
  <c r="J933" i="1"/>
  <c r="G933" i="1"/>
  <c r="I937" i="1" s="1"/>
  <c r="J887" i="1"/>
  <c r="G887" i="1"/>
  <c r="I891" i="1" s="1"/>
  <c r="J494" i="1"/>
  <c r="G494" i="1"/>
  <c r="I498" i="1" s="1"/>
  <c r="J788" i="1"/>
  <c r="G788" i="1"/>
  <c r="I792" i="1" s="1"/>
  <c r="J579" i="1"/>
  <c r="G579" i="1"/>
  <c r="I583" i="1" s="1"/>
  <c r="G568" i="1"/>
  <c r="I572" i="1" s="1"/>
  <c r="J568" i="1"/>
  <c r="J286" i="1"/>
  <c r="J797" i="1"/>
  <c r="G797" i="1"/>
  <c r="I801" i="1" s="1"/>
  <c r="J795" i="1"/>
  <c r="G795" i="1"/>
  <c r="I799" i="1" s="1"/>
  <c r="J493" i="1"/>
  <c r="G493" i="1"/>
  <c r="I497" i="1" s="1"/>
  <c r="J577" i="1"/>
  <c r="G577" i="1"/>
  <c r="I581" i="1" s="1"/>
  <c r="J184" i="1"/>
  <c r="G184" i="1"/>
  <c r="I188" i="1" s="1"/>
  <c r="J182" i="1"/>
  <c r="G182" i="1"/>
  <c r="I186" i="1" s="1"/>
  <c r="J689" i="1"/>
  <c r="G689" i="1"/>
  <c r="I693" i="1" s="1"/>
  <c r="J488" i="1"/>
  <c r="G488" i="1"/>
  <c r="I492" i="1" s="1"/>
  <c r="G183" i="1"/>
  <c r="I187" i="1" s="1"/>
  <c r="J183" i="1"/>
  <c r="J690" i="1"/>
  <c r="G690" i="1"/>
  <c r="I694" i="1" s="1"/>
  <c r="J692" i="1"/>
  <c r="G692" i="1"/>
  <c r="I696" i="1" s="1"/>
  <c r="J872" i="1"/>
  <c r="G872" i="1"/>
  <c r="I876" i="1" s="1"/>
  <c r="J691" i="1"/>
  <c r="G691" i="1"/>
  <c r="I695" i="1" s="1"/>
  <c r="G288" i="1"/>
  <c r="I292" i="1" s="1"/>
  <c r="J885" i="1"/>
  <c r="G885" i="1"/>
  <c r="I889" i="1" s="1"/>
  <c r="J890" i="1"/>
  <c r="G890" i="1"/>
  <c r="I894" i="1" s="1"/>
  <c r="J293" i="1"/>
  <c r="G293" i="1"/>
  <c r="I297" i="1" s="1"/>
  <c r="G56" i="1"/>
  <c r="I60" i="1" s="1"/>
  <c r="J56" i="1"/>
  <c r="G33" i="1"/>
  <c r="I37" i="1" s="1"/>
  <c r="J33" i="1"/>
  <c r="G34" i="1"/>
  <c r="I38" i="1" s="1"/>
  <c r="J34" i="1"/>
  <c r="J291" i="1"/>
  <c r="G291" i="1"/>
  <c r="I295" i="1" s="1"/>
  <c r="J35" i="1"/>
  <c r="G35" i="1"/>
  <c r="I39" i="1" s="1"/>
  <c r="G342" i="1" l="1"/>
  <c r="I346" i="1" s="1"/>
  <c r="J342" i="1"/>
  <c r="H342" i="1" s="1"/>
  <c r="H33" i="1"/>
  <c r="H288" i="1"/>
  <c r="H34" i="1"/>
  <c r="H56" i="1"/>
  <c r="H183" i="1"/>
  <c r="H568" i="1"/>
  <c r="H35" i="1"/>
  <c r="H291" i="1"/>
  <c r="H293" i="1"/>
  <c r="H890" i="1"/>
  <c r="H885" i="1"/>
  <c r="H691" i="1"/>
  <c r="H872" i="1"/>
  <c r="H692" i="1"/>
  <c r="H690" i="1"/>
  <c r="H488" i="1"/>
  <c r="H689" i="1"/>
  <c r="H182" i="1"/>
  <c r="H184" i="1"/>
  <c r="H577" i="1"/>
  <c r="H493" i="1"/>
  <c r="H795" i="1"/>
  <c r="H797" i="1"/>
  <c r="H286" i="1"/>
  <c r="H579" i="1"/>
  <c r="H788" i="1"/>
  <c r="H494" i="1"/>
  <c r="H887" i="1"/>
  <c r="H185" i="1"/>
  <c r="H574" i="1"/>
  <c r="H933" i="1"/>
  <c r="K933" i="1"/>
  <c r="H966" i="1"/>
  <c r="K966" i="1"/>
  <c r="H968" i="1"/>
  <c r="K968" i="1"/>
  <c r="J38" i="1"/>
  <c r="G38" i="1"/>
  <c r="I42" i="1" s="1"/>
  <c r="J60" i="1"/>
  <c r="G60" i="1"/>
  <c r="I64" i="1" s="1"/>
  <c r="G292" i="1"/>
  <c r="I296" i="1" s="1"/>
  <c r="J292" i="1"/>
  <c r="J187" i="1"/>
  <c r="G187" i="1"/>
  <c r="I191" i="1" s="1"/>
  <c r="G39" i="1"/>
  <c r="I43" i="1" s="1"/>
  <c r="J39" i="1"/>
  <c r="J295" i="1"/>
  <c r="G295" i="1"/>
  <c r="I299" i="1" s="1"/>
  <c r="J297" i="1"/>
  <c r="G297" i="1"/>
  <c r="I301" i="1" s="1"/>
  <c r="J894" i="1"/>
  <c r="G894" i="1"/>
  <c r="I898" i="1" s="1"/>
  <c r="G889" i="1"/>
  <c r="I893" i="1" s="1"/>
  <c r="J889" i="1"/>
  <c r="J695" i="1"/>
  <c r="G695" i="1"/>
  <c r="I699" i="1" s="1"/>
  <c r="J876" i="1"/>
  <c r="G876" i="1"/>
  <c r="I880" i="1" s="1"/>
  <c r="G696" i="1"/>
  <c r="I700" i="1" s="1"/>
  <c r="J696" i="1"/>
  <c r="J694" i="1"/>
  <c r="G694" i="1"/>
  <c r="I698" i="1" s="1"/>
  <c r="J492" i="1"/>
  <c r="G492" i="1"/>
  <c r="I496" i="1" s="1"/>
  <c r="G693" i="1"/>
  <c r="I697" i="1" s="1"/>
  <c r="J693" i="1"/>
  <c r="J186" i="1"/>
  <c r="G186" i="1"/>
  <c r="I190" i="1" s="1"/>
  <c r="J188" i="1"/>
  <c r="G188" i="1"/>
  <c r="I192" i="1" s="1"/>
  <c r="J581" i="1"/>
  <c r="G581" i="1"/>
  <c r="I585" i="1" s="1"/>
  <c r="J497" i="1"/>
  <c r="G497" i="1"/>
  <c r="I501" i="1" s="1"/>
  <c r="J799" i="1"/>
  <c r="G799" i="1"/>
  <c r="I803" i="1" s="1"/>
  <c r="J801" i="1"/>
  <c r="G801" i="1"/>
  <c r="I805" i="1" s="1"/>
  <c r="J290" i="1"/>
  <c r="G290" i="1"/>
  <c r="I294" i="1" s="1"/>
  <c r="J583" i="1"/>
  <c r="G583" i="1"/>
  <c r="I587" i="1" s="1"/>
  <c r="G792" i="1"/>
  <c r="I796" i="1" s="1"/>
  <c r="J792" i="1"/>
  <c r="G498" i="1"/>
  <c r="I502" i="1" s="1"/>
  <c r="J498" i="1"/>
  <c r="G891" i="1"/>
  <c r="I895" i="1" s="1"/>
  <c r="J891" i="1"/>
  <c r="J937" i="1"/>
  <c r="G937" i="1"/>
  <c r="I941" i="1" s="1"/>
  <c r="J970" i="1"/>
  <c r="G970" i="1"/>
  <c r="J189" i="1"/>
  <c r="G189" i="1"/>
  <c r="I193" i="1" s="1"/>
  <c r="G578" i="1"/>
  <c r="I582" i="1" s="1"/>
  <c r="J578" i="1"/>
  <c r="G37" i="1"/>
  <c r="I41" i="1" s="1"/>
  <c r="J37" i="1"/>
  <c r="G572" i="1"/>
  <c r="I576" i="1" s="1"/>
  <c r="J572" i="1"/>
  <c r="J346" i="1" l="1"/>
  <c r="H346" i="1" s="1"/>
  <c r="G346" i="1"/>
  <c r="I350" i="1" s="1"/>
  <c r="H578" i="1"/>
  <c r="H498" i="1"/>
  <c r="H572" i="1"/>
  <c r="H37" i="1"/>
  <c r="H891" i="1"/>
  <c r="H792" i="1"/>
  <c r="H693" i="1"/>
  <c r="H696" i="1"/>
  <c r="H889" i="1"/>
  <c r="H39" i="1"/>
  <c r="H292" i="1"/>
  <c r="H189" i="1"/>
  <c r="H583" i="1"/>
  <c r="H290" i="1"/>
  <c r="H801" i="1"/>
  <c r="H799" i="1"/>
  <c r="H497" i="1"/>
  <c r="H581" i="1"/>
  <c r="H188" i="1"/>
  <c r="H186" i="1"/>
  <c r="H492" i="1"/>
  <c r="H694" i="1"/>
  <c r="H876" i="1"/>
  <c r="H695" i="1"/>
  <c r="H894" i="1"/>
  <c r="H297" i="1"/>
  <c r="H295" i="1"/>
  <c r="H187" i="1"/>
  <c r="H60" i="1"/>
  <c r="H38" i="1"/>
  <c r="H970" i="1"/>
  <c r="K970" i="1"/>
  <c r="H937" i="1"/>
  <c r="K937" i="1"/>
  <c r="G41" i="1"/>
  <c r="I45" i="1" s="1"/>
  <c r="J41" i="1"/>
  <c r="J582" i="1"/>
  <c r="G582" i="1"/>
  <c r="I586" i="1" s="1"/>
  <c r="J895" i="1"/>
  <c r="G895" i="1"/>
  <c r="I899" i="1" s="1"/>
  <c r="J502" i="1"/>
  <c r="G502" i="1"/>
  <c r="I506" i="1" s="1"/>
  <c r="J697" i="1"/>
  <c r="G697" i="1"/>
  <c r="I701" i="1" s="1"/>
  <c r="G893" i="1"/>
  <c r="I897" i="1" s="1"/>
  <c r="J893" i="1"/>
  <c r="J193" i="1"/>
  <c r="G193" i="1"/>
  <c r="I197" i="1" s="1"/>
  <c r="J941" i="1"/>
  <c r="G941" i="1"/>
  <c r="I945" i="1" s="1"/>
  <c r="J587" i="1"/>
  <c r="G587" i="1"/>
  <c r="I591" i="1" s="1"/>
  <c r="J294" i="1"/>
  <c r="G294" i="1"/>
  <c r="I298" i="1" s="1"/>
  <c r="J805" i="1"/>
  <c r="G805" i="1"/>
  <c r="I809" i="1" s="1"/>
  <c r="J803" i="1"/>
  <c r="G803" i="1"/>
  <c r="I807" i="1" s="1"/>
  <c r="J501" i="1"/>
  <c r="G501" i="1"/>
  <c r="I505" i="1" s="1"/>
  <c r="J585" i="1"/>
  <c r="G585" i="1"/>
  <c r="I589" i="1" s="1"/>
  <c r="J192" i="1"/>
  <c r="G192" i="1"/>
  <c r="I196" i="1" s="1"/>
  <c r="J190" i="1"/>
  <c r="G190" i="1"/>
  <c r="I194" i="1" s="1"/>
  <c r="J496" i="1"/>
  <c r="G496" i="1"/>
  <c r="I500" i="1" s="1"/>
  <c r="J698" i="1"/>
  <c r="G698" i="1"/>
  <c r="I702" i="1" s="1"/>
  <c r="J880" i="1"/>
  <c r="G880" i="1"/>
  <c r="I884" i="1" s="1"/>
  <c r="J699" i="1"/>
  <c r="G699" i="1"/>
  <c r="I703" i="1" s="1"/>
  <c r="J898" i="1"/>
  <c r="G898" i="1"/>
  <c r="I902" i="1" s="1"/>
  <c r="J301" i="1"/>
  <c r="G301" i="1"/>
  <c r="I305" i="1" s="1"/>
  <c r="G299" i="1"/>
  <c r="I303" i="1" s="1"/>
  <c r="J299" i="1"/>
  <c r="J191" i="1"/>
  <c r="G191" i="1"/>
  <c r="I195" i="1" s="1"/>
  <c r="J64" i="1"/>
  <c r="G64" i="1"/>
  <c r="I68" i="1" s="1"/>
  <c r="J42" i="1"/>
  <c r="G42" i="1"/>
  <c r="I46" i="1" s="1"/>
  <c r="G576" i="1"/>
  <c r="I580" i="1" s="1"/>
  <c r="J576" i="1"/>
  <c r="J796" i="1"/>
  <c r="G796" i="1"/>
  <c r="I800" i="1" s="1"/>
  <c r="J700" i="1"/>
  <c r="G700" i="1"/>
  <c r="I704" i="1" s="1"/>
  <c r="G43" i="1"/>
  <c r="I47" i="1" s="1"/>
  <c r="J43" i="1"/>
  <c r="J296" i="1"/>
  <c r="G296" i="1"/>
  <c r="I300" i="1" s="1"/>
  <c r="J350" i="1" l="1"/>
  <c r="H350" i="1" s="1"/>
  <c r="G350" i="1"/>
  <c r="I354" i="1" s="1"/>
  <c r="H299" i="1"/>
  <c r="H43" i="1"/>
  <c r="H576" i="1"/>
  <c r="H893" i="1"/>
  <c r="H41" i="1"/>
  <c r="H296" i="1"/>
  <c r="H700" i="1"/>
  <c r="H796" i="1"/>
  <c r="H42" i="1"/>
  <c r="H64" i="1"/>
  <c r="H191" i="1"/>
  <c r="H301" i="1"/>
  <c r="H898" i="1"/>
  <c r="H699" i="1"/>
  <c r="H880" i="1"/>
  <c r="H698" i="1"/>
  <c r="H496" i="1"/>
  <c r="H190" i="1"/>
  <c r="H192" i="1"/>
  <c r="H585" i="1"/>
  <c r="H501" i="1"/>
  <c r="H803" i="1"/>
  <c r="H805" i="1"/>
  <c r="H294" i="1"/>
  <c r="H587" i="1"/>
  <c r="H193" i="1"/>
  <c r="H697" i="1"/>
  <c r="H502" i="1"/>
  <c r="H895" i="1"/>
  <c r="H582" i="1"/>
  <c r="H941" i="1"/>
  <c r="K941" i="1"/>
  <c r="G303" i="1"/>
  <c r="I307" i="1" s="1"/>
  <c r="J303" i="1"/>
  <c r="G300" i="1"/>
  <c r="I304" i="1" s="1"/>
  <c r="J300" i="1"/>
  <c r="J704" i="1"/>
  <c r="G704" i="1"/>
  <c r="I708" i="1" s="1"/>
  <c r="G800" i="1"/>
  <c r="I804" i="1" s="1"/>
  <c r="J800" i="1"/>
  <c r="G46" i="1"/>
  <c r="I50" i="1" s="1"/>
  <c r="J46" i="1"/>
  <c r="G68" i="1"/>
  <c r="I72" i="1" s="1"/>
  <c r="J68" i="1"/>
  <c r="J195" i="1"/>
  <c r="G195" i="1"/>
  <c r="I199" i="1" s="1"/>
  <c r="G305" i="1"/>
  <c r="I309" i="1" s="1"/>
  <c r="J305" i="1"/>
  <c r="J902" i="1"/>
  <c r="G902" i="1"/>
  <c r="J703" i="1"/>
  <c r="G703" i="1"/>
  <c r="I707" i="1" s="1"/>
  <c r="G884" i="1"/>
  <c r="I888" i="1" s="1"/>
  <c r="J884" i="1"/>
  <c r="J702" i="1"/>
  <c r="G702" i="1"/>
  <c r="I706" i="1" s="1"/>
  <c r="J500" i="1"/>
  <c r="G500" i="1"/>
  <c r="I504" i="1" s="1"/>
  <c r="J194" i="1"/>
  <c r="G194" i="1"/>
  <c r="I198" i="1" s="1"/>
  <c r="J196" i="1"/>
  <c r="G196" i="1"/>
  <c r="I200" i="1" s="1"/>
  <c r="J589" i="1"/>
  <c r="G589" i="1"/>
  <c r="I593" i="1" s="1"/>
  <c r="J505" i="1"/>
  <c r="G505" i="1"/>
  <c r="I509" i="1" s="1"/>
  <c r="J807" i="1"/>
  <c r="G807" i="1"/>
  <c r="I811" i="1" s="1"/>
  <c r="J809" i="1"/>
  <c r="G809" i="1"/>
  <c r="G298" i="1"/>
  <c r="I302" i="1" s="1"/>
  <c r="J298" i="1"/>
  <c r="J591" i="1"/>
  <c r="G591" i="1"/>
  <c r="I595" i="1" s="1"/>
  <c r="J945" i="1"/>
  <c r="G945" i="1"/>
  <c r="I949" i="1" s="1"/>
  <c r="J197" i="1"/>
  <c r="G197" i="1"/>
  <c r="I201" i="1" s="1"/>
  <c r="J701" i="1"/>
  <c r="G701" i="1"/>
  <c r="I705" i="1" s="1"/>
  <c r="J506" i="1"/>
  <c r="G506" i="1"/>
  <c r="I510" i="1" s="1"/>
  <c r="J899" i="1"/>
  <c r="G899" i="1"/>
  <c r="I903" i="1" s="1"/>
  <c r="J586" i="1"/>
  <c r="G586" i="1"/>
  <c r="I590" i="1" s="1"/>
  <c r="G47" i="1"/>
  <c r="I51" i="1" s="1"/>
  <c r="J47" i="1"/>
  <c r="G580" i="1"/>
  <c r="I584" i="1" s="1"/>
  <c r="J580" i="1"/>
  <c r="J897" i="1"/>
  <c r="G897" i="1"/>
  <c r="I901" i="1" s="1"/>
  <c r="G45" i="1"/>
  <c r="I49" i="1" s="1"/>
  <c r="J45" i="1"/>
  <c r="G354" i="1" l="1"/>
  <c r="I358" i="1" s="1"/>
  <c r="J354" i="1"/>
  <c r="H354" i="1" s="1"/>
  <c r="H897" i="1"/>
  <c r="H899" i="1"/>
  <c r="H506" i="1"/>
  <c r="H701" i="1"/>
  <c r="H197" i="1"/>
  <c r="H45" i="1"/>
  <c r="H580" i="1"/>
  <c r="H47" i="1"/>
  <c r="H298" i="1"/>
  <c r="H884" i="1"/>
  <c r="H305" i="1"/>
  <c r="H68" i="1"/>
  <c r="H46" i="1"/>
  <c r="H800" i="1"/>
  <c r="H300" i="1"/>
  <c r="H303" i="1"/>
  <c r="H586" i="1"/>
  <c r="H591" i="1"/>
  <c r="H809" i="1"/>
  <c r="H807" i="1"/>
  <c r="H505" i="1"/>
  <c r="H589" i="1"/>
  <c r="H196" i="1"/>
  <c r="H194" i="1"/>
  <c r="H500" i="1"/>
  <c r="H702" i="1"/>
  <c r="H703" i="1"/>
  <c r="H902" i="1"/>
  <c r="H195" i="1"/>
  <c r="H704" i="1"/>
  <c r="H945" i="1"/>
  <c r="K945" i="1"/>
  <c r="G49" i="1"/>
  <c r="I53" i="1" s="1"/>
  <c r="J49" i="1"/>
  <c r="G51" i="1"/>
  <c r="I55" i="1" s="1"/>
  <c r="J51" i="1"/>
  <c r="G302" i="1"/>
  <c r="I306" i="1" s="1"/>
  <c r="J302" i="1"/>
  <c r="J901" i="1"/>
  <c r="G901" i="1"/>
  <c r="G590" i="1"/>
  <c r="I594" i="1" s="1"/>
  <c r="J590" i="1"/>
  <c r="J903" i="1"/>
  <c r="G903" i="1"/>
  <c r="J510" i="1"/>
  <c r="G510" i="1"/>
  <c r="I514" i="1" s="1"/>
  <c r="J705" i="1"/>
  <c r="G705" i="1"/>
  <c r="I709" i="1" s="1"/>
  <c r="J201" i="1"/>
  <c r="G201" i="1"/>
  <c r="I205" i="1" s="1"/>
  <c r="J949" i="1"/>
  <c r="G949" i="1"/>
  <c r="I953" i="1" s="1"/>
  <c r="J595" i="1"/>
  <c r="G595" i="1"/>
  <c r="I599" i="1" s="1"/>
  <c r="J811" i="1"/>
  <c r="G811" i="1"/>
  <c r="I815" i="1" s="1"/>
  <c r="J509" i="1"/>
  <c r="G509" i="1"/>
  <c r="I513" i="1" s="1"/>
  <c r="J593" i="1"/>
  <c r="G593" i="1"/>
  <c r="I597" i="1" s="1"/>
  <c r="J200" i="1"/>
  <c r="G200" i="1"/>
  <c r="I204" i="1" s="1"/>
  <c r="J198" i="1"/>
  <c r="G198" i="1"/>
  <c r="I202" i="1" s="1"/>
  <c r="J504" i="1"/>
  <c r="G504" i="1"/>
  <c r="I508" i="1" s="1"/>
  <c r="J706" i="1"/>
  <c r="G706" i="1"/>
  <c r="I710" i="1" s="1"/>
  <c r="J707" i="1"/>
  <c r="G707" i="1"/>
  <c r="I711" i="1" s="1"/>
  <c r="J199" i="1"/>
  <c r="G199" i="1"/>
  <c r="I203" i="1" s="1"/>
  <c r="G708" i="1"/>
  <c r="I712" i="1" s="1"/>
  <c r="J708" i="1"/>
  <c r="G584" i="1"/>
  <c r="I588" i="1" s="1"/>
  <c r="J584" i="1"/>
  <c r="J888" i="1"/>
  <c r="G888" i="1"/>
  <c r="I892" i="1" s="1"/>
  <c r="G309" i="1"/>
  <c r="I313" i="1" s="1"/>
  <c r="J309" i="1"/>
  <c r="J72" i="1"/>
  <c r="G72" i="1"/>
  <c r="I76" i="1" s="1"/>
  <c r="G50" i="1"/>
  <c r="I54" i="1" s="1"/>
  <c r="J50" i="1"/>
  <c r="J804" i="1"/>
  <c r="G804" i="1"/>
  <c r="I808" i="1" s="1"/>
  <c r="J304" i="1"/>
  <c r="G304" i="1"/>
  <c r="I308" i="1" s="1"/>
  <c r="J307" i="1"/>
  <c r="G307" i="1"/>
  <c r="I311" i="1" s="1"/>
  <c r="G358" i="1" l="1"/>
  <c r="I362" i="1" s="1"/>
  <c r="J358" i="1"/>
  <c r="H358" i="1" s="1"/>
  <c r="H304" i="1"/>
  <c r="H888" i="1"/>
  <c r="H199" i="1"/>
  <c r="H706" i="1"/>
  <c r="H198" i="1"/>
  <c r="H593" i="1"/>
  <c r="H811" i="1"/>
  <c r="H705" i="1"/>
  <c r="H903" i="1"/>
  <c r="H901" i="1"/>
  <c r="H50" i="1"/>
  <c r="H309" i="1"/>
  <c r="H584" i="1"/>
  <c r="H708" i="1"/>
  <c r="H590" i="1"/>
  <c r="H302" i="1"/>
  <c r="H51" i="1"/>
  <c r="H49" i="1"/>
  <c r="H307" i="1"/>
  <c r="H804" i="1"/>
  <c r="H72" i="1"/>
  <c r="H707" i="1"/>
  <c r="H504" i="1"/>
  <c r="H200" i="1"/>
  <c r="H509" i="1"/>
  <c r="H595" i="1"/>
  <c r="H201" i="1"/>
  <c r="H510" i="1"/>
  <c r="H949" i="1"/>
  <c r="K949" i="1"/>
  <c r="J313" i="1"/>
  <c r="G313" i="1"/>
  <c r="I317" i="1" s="1"/>
  <c r="J588" i="1"/>
  <c r="G588" i="1"/>
  <c r="I592" i="1" s="1"/>
  <c r="J311" i="1"/>
  <c r="G311" i="1"/>
  <c r="I315" i="1" s="1"/>
  <c r="J308" i="1"/>
  <c r="G308" i="1"/>
  <c r="I312" i="1" s="1"/>
  <c r="J808" i="1"/>
  <c r="G808" i="1"/>
  <c r="J76" i="1"/>
  <c r="G76" i="1"/>
  <c r="I80" i="1" s="1"/>
  <c r="J892" i="1"/>
  <c r="G892" i="1"/>
  <c r="I896" i="1" s="1"/>
  <c r="J203" i="1"/>
  <c r="G203" i="1"/>
  <c r="I207" i="1" s="1"/>
  <c r="J711" i="1"/>
  <c r="G711" i="1"/>
  <c r="I715" i="1" s="1"/>
  <c r="G710" i="1"/>
  <c r="I714" i="1" s="1"/>
  <c r="J710" i="1"/>
  <c r="J508" i="1"/>
  <c r="G508" i="1"/>
  <c r="I512" i="1" s="1"/>
  <c r="J202" i="1"/>
  <c r="G202" i="1"/>
  <c r="I206" i="1" s="1"/>
  <c r="J204" i="1"/>
  <c r="G204" i="1"/>
  <c r="I208" i="1" s="1"/>
  <c r="J597" i="1"/>
  <c r="G597" i="1"/>
  <c r="I601" i="1" s="1"/>
  <c r="J513" i="1"/>
  <c r="G513" i="1"/>
  <c r="I517" i="1" s="1"/>
  <c r="J815" i="1"/>
  <c r="G815" i="1"/>
  <c r="I819" i="1" s="1"/>
  <c r="J599" i="1"/>
  <c r="G599" i="1"/>
  <c r="I603" i="1" s="1"/>
  <c r="J953" i="1"/>
  <c r="G953" i="1"/>
  <c r="I957" i="1" s="1"/>
  <c r="J205" i="1"/>
  <c r="G205" i="1"/>
  <c r="I209" i="1" s="1"/>
  <c r="J709" i="1"/>
  <c r="G709" i="1"/>
  <c r="I713" i="1" s="1"/>
  <c r="J514" i="1"/>
  <c r="G514" i="1"/>
  <c r="I518" i="1" s="1"/>
  <c r="J54" i="1"/>
  <c r="G54" i="1"/>
  <c r="I58" i="1" s="1"/>
  <c r="J712" i="1"/>
  <c r="G712" i="1"/>
  <c r="I716" i="1" s="1"/>
  <c r="G594" i="1"/>
  <c r="I598" i="1" s="1"/>
  <c r="J594" i="1"/>
  <c r="J306" i="1"/>
  <c r="G306" i="1"/>
  <c r="G55" i="1"/>
  <c r="I59" i="1" s="1"/>
  <c r="J55" i="1"/>
  <c r="G53" i="1"/>
  <c r="I57" i="1" s="1"/>
  <c r="J53" i="1"/>
  <c r="J362" i="1" l="1"/>
  <c r="H362" i="1" s="1"/>
  <c r="G362" i="1"/>
  <c r="I366" i="1" s="1"/>
  <c r="H712" i="1"/>
  <c r="H514" i="1"/>
  <c r="H709" i="1"/>
  <c r="H205" i="1"/>
  <c r="H599" i="1"/>
  <c r="H513" i="1"/>
  <c r="H597" i="1"/>
  <c r="H202" i="1"/>
  <c r="H711" i="1"/>
  <c r="H203" i="1"/>
  <c r="H76" i="1"/>
  <c r="H808" i="1"/>
  <c r="H308" i="1"/>
  <c r="H311" i="1"/>
  <c r="H588" i="1"/>
  <c r="H53" i="1"/>
  <c r="H55" i="1"/>
  <c r="H594" i="1"/>
  <c r="H710" i="1"/>
  <c r="H306" i="1"/>
  <c r="H54" i="1"/>
  <c r="H815" i="1"/>
  <c r="H204" i="1"/>
  <c r="H508" i="1"/>
  <c r="H892" i="1"/>
  <c r="H313" i="1"/>
  <c r="H953" i="1"/>
  <c r="K953" i="1"/>
  <c r="G57" i="1"/>
  <c r="I61" i="1" s="1"/>
  <c r="J57" i="1"/>
  <c r="G598" i="1"/>
  <c r="I602" i="1" s="1"/>
  <c r="J598" i="1"/>
  <c r="G716" i="1"/>
  <c r="I720" i="1" s="1"/>
  <c r="J716" i="1"/>
  <c r="J58" i="1"/>
  <c r="G58" i="1"/>
  <c r="I62" i="1" s="1"/>
  <c r="J518" i="1"/>
  <c r="G518" i="1"/>
  <c r="I522" i="1" s="1"/>
  <c r="J713" i="1"/>
  <c r="G713" i="1"/>
  <c r="I717" i="1" s="1"/>
  <c r="J209" i="1"/>
  <c r="G209" i="1"/>
  <c r="I213" i="1" s="1"/>
  <c r="J957" i="1"/>
  <c r="G957" i="1"/>
  <c r="I961" i="1" s="1"/>
  <c r="J603" i="1"/>
  <c r="G603" i="1"/>
  <c r="I607" i="1" s="1"/>
  <c r="J819" i="1"/>
  <c r="G819" i="1"/>
  <c r="I823" i="1" s="1"/>
  <c r="J517" i="1"/>
  <c r="G517" i="1"/>
  <c r="I521" i="1" s="1"/>
  <c r="G601" i="1"/>
  <c r="I605" i="1" s="1"/>
  <c r="J601" i="1"/>
  <c r="J208" i="1"/>
  <c r="G208" i="1"/>
  <c r="I212" i="1" s="1"/>
  <c r="J206" i="1"/>
  <c r="G206" i="1"/>
  <c r="I210" i="1" s="1"/>
  <c r="J512" i="1"/>
  <c r="G512" i="1"/>
  <c r="I516" i="1" s="1"/>
  <c r="J715" i="1"/>
  <c r="G715" i="1"/>
  <c r="I719" i="1" s="1"/>
  <c r="J207" i="1"/>
  <c r="G207" i="1"/>
  <c r="I211" i="1" s="1"/>
  <c r="J896" i="1"/>
  <c r="G896" i="1"/>
  <c r="I900" i="1" s="1"/>
  <c r="G80" i="1"/>
  <c r="I84" i="1" s="1"/>
  <c r="J80" i="1"/>
  <c r="J312" i="1"/>
  <c r="G312" i="1"/>
  <c r="I316" i="1" s="1"/>
  <c r="J315" i="1"/>
  <c r="G315" i="1"/>
  <c r="I319" i="1" s="1"/>
  <c r="J592" i="1"/>
  <c r="G592" i="1"/>
  <c r="I596" i="1" s="1"/>
  <c r="J317" i="1"/>
  <c r="G317" i="1"/>
  <c r="I321" i="1" s="1"/>
  <c r="G59" i="1"/>
  <c r="I63" i="1" s="1"/>
  <c r="J59" i="1"/>
  <c r="J714" i="1"/>
  <c r="G714" i="1"/>
  <c r="I718" i="1" s="1"/>
  <c r="J366" i="1" l="1"/>
  <c r="H366" i="1" s="1"/>
  <c r="G366" i="1"/>
  <c r="I370" i="1" s="1"/>
  <c r="H592" i="1"/>
  <c r="H315" i="1"/>
  <c r="H312" i="1"/>
  <c r="H59" i="1"/>
  <c r="H80" i="1"/>
  <c r="H601" i="1"/>
  <c r="H716" i="1"/>
  <c r="H598" i="1"/>
  <c r="H57" i="1"/>
  <c r="H714" i="1"/>
  <c r="H317" i="1"/>
  <c r="H896" i="1"/>
  <c r="H207" i="1"/>
  <c r="H715" i="1"/>
  <c r="H512" i="1"/>
  <c r="H206" i="1"/>
  <c r="H208" i="1"/>
  <c r="H517" i="1"/>
  <c r="H819" i="1"/>
  <c r="H603" i="1"/>
  <c r="H209" i="1"/>
  <c r="H713" i="1"/>
  <c r="H518" i="1"/>
  <c r="H58" i="1"/>
  <c r="H957" i="1"/>
  <c r="K957" i="1"/>
  <c r="G63" i="1"/>
  <c r="I67" i="1" s="1"/>
  <c r="J63" i="1"/>
  <c r="J84" i="1"/>
  <c r="G84" i="1"/>
  <c r="I88" i="1" s="1"/>
  <c r="J605" i="1"/>
  <c r="G605" i="1"/>
  <c r="I609" i="1" s="1"/>
  <c r="G718" i="1"/>
  <c r="I722" i="1" s="1"/>
  <c r="J718" i="1"/>
  <c r="G321" i="1"/>
  <c r="I325" i="1" s="1"/>
  <c r="J321" i="1"/>
  <c r="J596" i="1"/>
  <c r="G596" i="1"/>
  <c r="I600" i="1" s="1"/>
  <c r="J319" i="1"/>
  <c r="G319" i="1"/>
  <c r="I323" i="1" s="1"/>
  <c r="J316" i="1"/>
  <c r="G316" i="1"/>
  <c r="I320" i="1" s="1"/>
  <c r="J900" i="1"/>
  <c r="G900" i="1"/>
  <c r="I904" i="1" s="1"/>
  <c r="G211" i="1"/>
  <c r="I215" i="1" s="1"/>
  <c r="J211" i="1"/>
  <c r="J719" i="1"/>
  <c r="G719" i="1"/>
  <c r="I723" i="1" s="1"/>
  <c r="J516" i="1"/>
  <c r="G516" i="1"/>
  <c r="I520" i="1" s="1"/>
  <c r="J210" i="1"/>
  <c r="G210" i="1"/>
  <c r="I214" i="1" s="1"/>
  <c r="J212" i="1"/>
  <c r="G212" i="1"/>
  <c r="I216" i="1" s="1"/>
  <c r="J521" i="1"/>
  <c r="G521" i="1"/>
  <c r="I525" i="1" s="1"/>
  <c r="G823" i="1"/>
  <c r="I827" i="1" s="1"/>
  <c r="J823" i="1"/>
  <c r="J607" i="1"/>
  <c r="G607" i="1"/>
  <c r="I611" i="1" s="1"/>
  <c r="J961" i="1"/>
  <c r="G961" i="1"/>
  <c r="I965" i="1" s="1"/>
  <c r="J213" i="1"/>
  <c r="G213" i="1"/>
  <c r="I217" i="1" s="1"/>
  <c r="J717" i="1"/>
  <c r="G717" i="1"/>
  <c r="I721" i="1" s="1"/>
  <c r="J522" i="1"/>
  <c r="G522" i="1"/>
  <c r="I526" i="1" s="1"/>
  <c r="J62" i="1"/>
  <c r="G62" i="1"/>
  <c r="I66" i="1" s="1"/>
  <c r="J720" i="1"/>
  <c r="G720" i="1"/>
  <c r="I724" i="1" s="1"/>
  <c r="G602" i="1"/>
  <c r="I606" i="1" s="1"/>
  <c r="J602" i="1"/>
  <c r="G61" i="1"/>
  <c r="I65" i="1" s="1"/>
  <c r="J61" i="1"/>
  <c r="J370" i="1" l="1"/>
  <c r="H370" i="1" s="1"/>
  <c r="G370" i="1"/>
  <c r="I374" i="1" s="1"/>
  <c r="H61" i="1"/>
  <c r="H602" i="1"/>
  <c r="H823" i="1"/>
  <c r="H211" i="1"/>
  <c r="H321" i="1"/>
  <c r="H718" i="1"/>
  <c r="H63" i="1"/>
  <c r="H720" i="1"/>
  <c r="H62" i="1"/>
  <c r="H522" i="1"/>
  <c r="H717" i="1"/>
  <c r="H213" i="1"/>
  <c r="H607" i="1"/>
  <c r="H521" i="1"/>
  <c r="H212" i="1"/>
  <c r="H210" i="1"/>
  <c r="H516" i="1"/>
  <c r="H719" i="1"/>
  <c r="H900" i="1"/>
  <c r="H316" i="1"/>
  <c r="H319" i="1"/>
  <c r="H596" i="1"/>
  <c r="H605" i="1"/>
  <c r="H84" i="1"/>
  <c r="H961" i="1"/>
  <c r="K961" i="1"/>
  <c r="G606" i="1"/>
  <c r="I610" i="1" s="1"/>
  <c r="J606" i="1"/>
  <c r="J215" i="1"/>
  <c r="G215" i="1"/>
  <c r="I219" i="1" s="1"/>
  <c r="G724" i="1"/>
  <c r="I728" i="1" s="1"/>
  <c r="J724" i="1"/>
  <c r="J66" i="1"/>
  <c r="G66" i="1"/>
  <c r="I70" i="1" s="1"/>
  <c r="J526" i="1"/>
  <c r="G526" i="1"/>
  <c r="I530" i="1" s="1"/>
  <c r="J721" i="1"/>
  <c r="G721" i="1"/>
  <c r="I725" i="1" s="1"/>
  <c r="J217" i="1"/>
  <c r="G217" i="1"/>
  <c r="I221" i="1" s="1"/>
  <c r="J965" i="1"/>
  <c r="G965" i="1"/>
  <c r="G611" i="1"/>
  <c r="I615" i="1" s="1"/>
  <c r="J611" i="1"/>
  <c r="J525" i="1"/>
  <c r="G525" i="1"/>
  <c r="I529" i="1" s="1"/>
  <c r="J216" i="1"/>
  <c r="G216" i="1"/>
  <c r="I220" i="1" s="1"/>
  <c r="G214" i="1"/>
  <c r="I218" i="1" s="1"/>
  <c r="J214" i="1"/>
  <c r="J520" i="1"/>
  <c r="G520" i="1"/>
  <c r="I524" i="1" s="1"/>
  <c r="J723" i="1"/>
  <c r="G723" i="1"/>
  <c r="I727" i="1" s="1"/>
  <c r="G904" i="1"/>
  <c r="J904" i="1"/>
  <c r="G320" i="1"/>
  <c r="I324" i="1" s="1"/>
  <c r="J320" i="1"/>
  <c r="J323" i="1"/>
  <c r="G323" i="1"/>
  <c r="I327" i="1" s="1"/>
  <c r="J600" i="1"/>
  <c r="G600" i="1"/>
  <c r="I604" i="1" s="1"/>
  <c r="J609" i="1"/>
  <c r="G609" i="1"/>
  <c r="I613" i="1" s="1"/>
  <c r="J88" i="1"/>
  <c r="G88" i="1"/>
  <c r="I92" i="1" s="1"/>
  <c r="G65" i="1"/>
  <c r="I69" i="1" s="1"/>
  <c r="J65" i="1"/>
  <c r="J827" i="1"/>
  <c r="G827" i="1"/>
  <c r="I831" i="1" s="1"/>
  <c r="G325" i="1"/>
  <c r="I329" i="1" s="1"/>
  <c r="J325" i="1"/>
  <c r="J722" i="1"/>
  <c r="G722" i="1"/>
  <c r="I726" i="1" s="1"/>
  <c r="G67" i="1"/>
  <c r="I71" i="1" s="1"/>
  <c r="J67" i="1"/>
  <c r="G374" i="1" l="1"/>
  <c r="I378" i="1" s="1"/>
  <c r="J374" i="1"/>
  <c r="H374" i="1" s="1"/>
  <c r="H722" i="1"/>
  <c r="H67" i="1"/>
  <c r="H325" i="1"/>
  <c r="H65" i="1"/>
  <c r="H320" i="1"/>
  <c r="H904" i="1"/>
  <c r="H214" i="1"/>
  <c r="H611" i="1"/>
  <c r="H724" i="1"/>
  <c r="H606" i="1"/>
  <c r="H827" i="1"/>
  <c r="H88" i="1"/>
  <c r="H609" i="1"/>
  <c r="H600" i="1"/>
  <c r="H323" i="1"/>
  <c r="H723" i="1"/>
  <c r="H520" i="1"/>
  <c r="H216" i="1"/>
  <c r="H525" i="1"/>
  <c r="H217" i="1"/>
  <c r="H721" i="1"/>
  <c r="H526" i="1"/>
  <c r="H66" i="1"/>
  <c r="H215" i="1"/>
  <c r="H965" i="1"/>
  <c r="K965" i="1"/>
  <c r="G329" i="1"/>
  <c r="I333" i="1" s="1"/>
  <c r="J329" i="1"/>
  <c r="G69" i="1"/>
  <c r="I73" i="1" s="1"/>
  <c r="J69" i="1"/>
  <c r="J324" i="1"/>
  <c r="G324" i="1"/>
  <c r="I328" i="1" s="1"/>
  <c r="J218" i="1"/>
  <c r="G218" i="1"/>
  <c r="I222" i="1" s="1"/>
  <c r="J615" i="1"/>
  <c r="G615" i="1"/>
  <c r="I619" i="1" s="1"/>
  <c r="J726" i="1"/>
  <c r="G726" i="1"/>
  <c r="I730" i="1" s="1"/>
  <c r="J831" i="1"/>
  <c r="G831" i="1"/>
  <c r="I835" i="1" s="1"/>
  <c r="J92" i="1"/>
  <c r="G92" i="1"/>
  <c r="I96" i="1" s="1"/>
  <c r="J613" i="1"/>
  <c r="G613" i="1"/>
  <c r="I617" i="1" s="1"/>
  <c r="G604" i="1"/>
  <c r="I608" i="1" s="1"/>
  <c r="J604" i="1"/>
  <c r="G327" i="1"/>
  <c r="I331" i="1" s="1"/>
  <c r="J327" i="1"/>
  <c r="J727" i="1"/>
  <c r="G727" i="1"/>
  <c r="I731" i="1" s="1"/>
  <c r="J524" i="1"/>
  <c r="G524" i="1"/>
  <c r="I528" i="1" s="1"/>
  <c r="J220" i="1"/>
  <c r="G220" i="1"/>
  <c r="I224" i="1" s="1"/>
  <c r="J529" i="1"/>
  <c r="G529" i="1"/>
  <c r="I533" i="1" s="1"/>
  <c r="J221" i="1"/>
  <c r="G221" i="1"/>
  <c r="I225" i="1" s="1"/>
  <c r="J725" i="1"/>
  <c r="G725" i="1"/>
  <c r="I729" i="1" s="1"/>
  <c r="J530" i="1"/>
  <c r="G530" i="1"/>
  <c r="I534" i="1" s="1"/>
  <c r="J70" i="1"/>
  <c r="G70" i="1"/>
  <c r="I74" i="1" s="1"/>
  <c r="J219" i="1"/>
  <c r="G219" i="1"/>
  <c r="I223" i="1" s="1"/>
  <c r="G71" i="1"/>
  <c r="I75" i="1" s="1"/>
  <c r="J71" i="1"/>
  <c r="J728" i="1"/>
  <c r="G728" i="1"/>
  <c r="I732" i="1" s="1"/>
  <c r="J610" i="1"/>
  <c r="G610" i="1"/>
  <c r="I614" i="1" s="1"/>
  <c r="J378" i="1" l="1"/>
  <c r="H378" i="1" s="1"/>
  <c r="G378" i="1"/>
  <c r="I382" i="1" s="1"/>
  <c r="H71" i="1"/>
  <c r="H327" i="1"/>
  <c r="H604" i="1"/>
  <c r="H69" i="1"/>
  <c r="H329" i="1"/>
  <c r="H610" i="1"/>
  <c r="H728" i="1"/>
  <c r="H219" i="1"/>
  <c r="H70" i="1"/>
  <c r="H530" i="1"/>
  <c r="H725" i="1"/>
  <c r="H221" i="1"/>
  <c r="H529" i="1"/>
  <c r="H220" i="1"/>
  <c r="H524" i="1"/>
  <c r="H727" i="1"/>
  <c r="H613" i="1"/>
  <c r="H92" i="1"/>
  <c r="H831" i="1"/>
  <c r="H726" i="1"/>
  <c r="H615" i="1"/>
  <c r="H218" i="1"/>
  <c r="H324" i="1"/>
  <c r="J75" i="1"/>
  <c r="G75" i="1"/>
  <c r="I79" i="1" s="1"/>
  <c r="J608" i="1"/>
  <c r="G608" i="1"/>
  <c r="I612" i="1" s="1"/>
  <c r="J614" i="1"/>
  <c r="G614" i="1"/>
  <c r="I618" i="1" s="1"/>
  <c r="J732" i="1"/>
  <c r="G732" i="1"/>
  <c r="I736" i="1" s="1"/>
  <c r="J223" i="1"/>
  <c r="G223" i="1"/>
  <c r="I227" i="1" s="1"/>
  <c r="J74" i="1"/>
  <c r="G74" i="1"/>
  <c r="I78" i="1" s="1"/>
  <c r="G534" i="1"/>
  <c r="I538" i="1" s="1"/>
  <c r="J534" i="1"/>
  <c r="J729" i="1"/>
  <c r="G729" i="1"/>
  <c r="I733" i="1" s="1"/>
  <c r="J225" i="1"/>
  <c r="G225" i="1"/>
  <c r="I229" i="1" s="1"/>
  <c r="G533" i="1"/>
  <c r="I537" i="1" s="1"/>
  <c r="J533" i="1"/>
  <c r="J224" i="1"/>
  <c r="G224" i="1"/>
  <c r="I228" i="1" s="1"/>
  <c r="J528" i="1"/>
  <c r="G528" i="1"/>
  <c r="I532" i="1" s="1"/>
  <c r="J731" i="1"/>
  <c r="G731" i="1"/>
  <c r="I735" i="1" s="1"/>
  <c r="G617" i="1"/>
  <c r="I621" i="1" s="1"/>
  <c r="J617" i="1"/>
  <c r="J96" i="1"/>
  <c r="G96" i="1"/>
  <c r="I100" i="1" s="1"/>
  <c r="J835" i="1"/>
  <c r="G835" i="1"/>
  <c r="I839" i="1" s="1"/>
  <c r="J730" i="1"/>
  <c r="G730" i="1"/>
  <c r="I734" i="1" s="1"/>
  <c r="J619" i="1"/>
  <c r="G619" i="1"/>
  <c r="I623" i="1" s="1"/>
  <c r="J222" i="1"/>
  <c r="G222" i="1"/>
  <c r="I226" i="1" s="1"/>
  <c r="G328" i="1"/>
  <c r="I332" i="1" s="1"/>
  <c r="J328" i="1"/>
  <c r="G331" i="1"/>
  <c r="I335" i="1" s="1"/>
  <c r="J331" i="1"/>
  <c r="J73" i="1"/>
  <c r="G73" i="1"/>
  <c r="I77" i="1" s="1"/>
  <c r="G333" i="1"/>
  <c r="I337" i="1" s="1"/>
  <c r="J333" i="1"/>
  <c r="J382" i="1" l="1"/>
  <c r="H382" i="1" s="1"/>
  <c r="G382" i="1"/>
  <c r="I386" i="1" s="1"/>
  <c r="H328" i="1"/>
  <c r="H534" i="1"/>
  <c r="H333" i="1"/>
  <c r="H331" i="1"/>
  <c r="H617" i="1"/>
  <c r="H533" i="1"/>
  <c r="H73" i="1"/>
  <c r="H222" i="1"/>
  <c r="H619" i="1"/>
  <c r="H730" i="1"/>
  <c r="H835" i="1"/>
  <c r="H96" i="1"/>
  <c r="H731" i="1"/>
  <c r="H528" i="1"/>
  <c r="H224" i="1"/>
  <c r="H225" i="1"/>
  <c r="H729" i="1"/>
  <c r="H74" i="1"/>
  <c r="H223" i="1"/>
  <c r="H732" i="1"/>
  <c r="H614" i="1"/>
  <c r="H608" i="1"/>
  <c r="H75" i="1"/>
  <c r="G337" i="1"/>
  <c r="I341" i="1" s="1"/>
  <c r="J337" i="1"/>
  <c r="J77" i="1"/>
  <c r="G77" i="1"/>
  <c r="I81" i="1" s="1"/>
  <c r="J226" i="1"/>
  <c r="G226" i="1"/>
  <c r="I230" i="1" s="1"/>
  <c r="G623" i="1"/>
  <c r="I627" i="1" s="1"/>
  <c r="J623" i="1"/>
  <c r="J734" i="1"/>
  <c r="G734" i="1"/>
  <c r="I738" i="1" s="1"/>
  <c r="J839" i="1"/>
  <c r="G839" i="1"/>
  <c r="J100" i="1"/>
  <c r="G100" i="1"/>
  <c r="I104" i="1" s="1"/>
  <c r="J735" i="1"/>
  <c r="G735" i="1"/>
  <c r="G532" i="1"/>
  <c r="J532" i="1"/>
  <c r="J228" i="1"/>
  <c r="G228" i="1"/>
  <c r="I232" i="1" s="1"/>
  <c r="J229" i="1"/>
  <c r="G229" i="1"/>
  <c r="I233" i="1" s="1"/>
  <c r="J733" i="1"/>
  <c r="G733" i="1"/>
  <c r="I737" i="1" s="1"/>
  <c r="J78" i="1"/>
  <c r="G78" i="1"/>
  <c r="I82" i="1" s="1"/>
  <c r="J227" i="1"/>
  <c r="G227" i="1"/>
  <c r="I231" i="1" s="1"/>
  <c r="J736" i="1"/>
  <c r="G736" i="1"/>
  <c r="G618" i="1"/>
  <c r="I622" i="1" s="1"/>
  <c r="J618" i="1"/>
  <c r="J612" i="1"/>
  <c r="G612" i="1"/>
  <c r="I616" i="1" s="1"/>
  <c r="G79" i="1"/>
  <c r="I83" i="1" s="1"/>
  <c r="J79" i="1"/>
  <c r="G335" i="1"/>
  <c r="I339" i="1" s="1"/>
  <c r="J335" i="1"/>
  <c r="J332" i="1"/>
  <c r="G332" i="1"/>
  <c r="I336" i="1" s="1"/>
  <c r="J621" i="1"/>
  <c r="G621" i="1"/>
  <c r="I625" i="1" s="1"/>
  <c r="J537" i="1"/>
  <c r="G537" i="1"/>
  <c r="I541" i="1" s="1"/>
  <c r="J538" i="1"/>
  <c r="G538" i="1"/>
  <c r="I542" i="1" s="1"/>
  <c r="J386" i="1" l="1"/>
  <c r="H386" i="1" s="1"/>
  <c r="G386" i="1"/>
  <c r="I390" i="1" s="1"/>
  <c r="H538" i="1"/>
  <c r="H537" i="1"/>
  <c r="H621" i="1"/>
  <c r="H332" i="1"/>
  <c r="H612" i="1"/>
  <c r="H736" i="1"/>
  <c r="H227" i="1"/>
  <c r="H78" i="1"/>
  <c r="H733" i="1"/>
  <c r="H229" i="1"/>
  <c r="H228" i="1"/>
  <c r="H735" i="1"/>
  <c r="H100" i="1"/>
  <c r="H839" i="1"/>
  <c r="H734" i="1"/>
  <c r="H226" i="1"/>
  <c r="H77" i="1"/>
  <c r="H335" i="1"/>
  <c r="H79" i="1"/>
  <c r="H618" i="1"/>
  <c r="H532" i="1"/>
  <c r="H623" i="1"/>
  <c r="H337" i="1"/>
  <c r="J542" i="1"/>
  <c r="G542" i="1"/>
  <c r="J625" i="1"/>
  <c r="G625" i="1"/>
  <c r="I629" i="1" s="1"/>
  <c r="J616" i="1"/>
  <c r="G616" i="1"/>
  <c r="I620" i="1" s="1"/>
  <c r="J231" i="1"/>
  <c r="G231" i="1"/>
  <c r="I235" i="1" s="1"/>
  <c r="J82" i="1"/>
  <c r="G82" i="1"/>
  <c r="I86" i="1" s="1"/>
  <c r="J737" i="1"/>
  <c r="G737" i="1"/>
  <c r="J233" i="1"/>
  <c r="G233" i="1"/>
  <c r="I237" i="1" s="1"/>
  <c r="J232" i="1"/>
  <c r="G232" i="1"/>
  <c r="I236" i="1" s="1"/>
  <c r="J104" i="1"/>
  <c r="G104" i="1"/>
  <c r="I108" i="1" s="1"/>
  <c r="J738" i="1"/>
  <c r="G738" i="1"/>
  <c r="I742" i="1" s="1"/>
  <c r="G230" i="1"/>
  <c r="I234" i="1" s="1"/>
  <c r="J230" i="1"/>
  <c r="J81" i="1"/>
  <c r="G81" i="1"/>
  <c r="I85" i="1" s="1"/>
  <c r="J541" i="1"/>
  <c r="G541" i="1"/>
  <c r="G336" i="1"/>
  <c r="I340" i="1" s="1"/>
  <c r="J336" i="1"/>
  <c r="J339" i="1"/>
  <c r="G339" i="1"/>
  <c r="I343" i="1" s="1"/>
  <c r="J83" i="1"/>
  <c r="G83" i="1"/>
  <c r="I87" i="1" s="1"/>
  <c r="G622" i="1"/>
  <c r="I626" i="1" s="1"/>
  <c r="J622" i="1"/>
  <c r="J627" i="1"/>
  <c r="G627" i="1"/>
  <c r="I631" i="1" s="1"/>
  <c r="J341" i="1"/>
  <c r="G341" i="1"/>
  <c r="I345" i="1" s="1"/>
  <c r="G390" i="1" l="1"/>
  <c r="I394" i="1" s="1"/>
  <c r="J390" i="1"/>
  <c r="H390" i="1" s="1"/>
  <c r="H622" i="1"/>
  <c r="H336" i="1"/>
  <c r="H230" i="1"/>
  <c r="H341" i="1"/>
  <c r="H627" i="1"/>
  <c r="H83" i="1"/>
  <c r="H339" i="1"/>
  <c r="H541" i="1"/>
  <c r="H81" i="1"/>
  <c r="H738" i="1"/>
  <c r="H104" i="1"/>
  <c r="H232" i="1"/>
  <c r="H233" i="1"/>
  <c r="H737" i="1"/>
  <c r="H82" i="1"/>
  <c r="H231" i="1"/>
  <c r="H616" i="1"/>
  <c r="H625" i="1"/>
  <c r="H542" i="1"/>
  <c r="J345" i="1"/>
  <c r="G345" i="1"/>
  <c r="I349" i="1" s="1"/>
  <c r="J87" i="1"/>
  <c r="G87" i="1"/>
  <c r="I91" i="1" s="1"/>
  <c r="J85" i="1"/>
  <c r="G85" i="1"/>
  <c r="I89" i="1" s="1"/>
  <c r="J742" i="1"/>
  <c r="G742" i="1"/>
  <c r="G108" i="1"/>
  <c r="I112" i="1" s="1"/>
  <c r="J108" i="1"/>
  <c r="J236" i="1"/>
  <c r="G236" i="1"/>
  <c r="I240" i="1" s="1"/>
  <c r="J237" i="1"/>
  <c r="G237" i="1"/>
  <c r="I241" i="1" s="1"/>
  <c r="J86" i="1"/>
  <c r="G86" i="1"/>
  <c r="I90" i="1" s="1"/>
  <c r="J235" i="1"/>
  <c r="G235" i="1"/>
  <c r="I239" i="1" s="1"/>
  <c r="J620" i="1"/>
  <c r="G620" i="1"/>
  <c r="I624" i="1" s="1"/>
  <c r="J629" i="1"/>
  <c r="G629" i="1"/>
  <c r="I633" i="1" s="1"/>
  <c r="G631" i="1"/>
  <c r="I635" i="1" s="1"/>
  <c r="J631" i="1"/>
  <c r="J343" i="1"/>
  <c r="G343" i="1"/>
  <c r="I347" i="1" s="1"/>
  <c r="J626" i="1"/>
  <c r="G626" i="1"/>
  <c r="I630" i="1" s="1"/>
  <c r="J340" i="1"/>
  <c r="G340" i="1"/>
  <c r="I344" i="1" s="1"/>
  <c r="J234" i="1"/>
  <c r="G234" i="1"/>
  <c r="I238" i="1" s="1"/>
  <c r="G394" i="1" l="1"/>
  <c r="I398" i="1" s="1"/>
  <c r="J394" i="1"/>
  <c r="H394" i="1" s="1"/>
  <c r="H340" i="1"/>
  <c r="H631" i="1"/>
  <c r="H108" i="1"/>
  <c r="H234" i="1"/>
  <c r="H626" i="1"/>
  <c r="H343" i="1"/>
  <c r="H629" i="1"/>
  <c r="H620" i="1"/>
  <c r="H235" i="1"/>
  <c r="H86" i="1"/>
  <c r="H237" i="1"/>
  <c r="H236" i="1"/>
  <c r="H742" i="1"/>
  <c r="H85" i="1"/>
  <c r="H87" i="1"/>
  <c r="H345" i="1"/>
  <c r="J238" i="1"/>
  <c r="G238" i="1"/>
  <c r="I242" i="1" s="1"/>
  <c r="G630" i="1"/>
  <c r="I634" i="1" s="1"/>
  <c r="J630" i="1"/>
  <c r="J633" i="1"/>
  <c r="G633" i="1"/>
  <c r="I637" i="1" s="1"/>
  <c r="J624" i="1"/>
  <c r="G624" i="1"/>
  <c r="I628" i="1" s="1"/>
  <c r="J239" i="1"/>
  <c r="G239" i="1"/>
  <c r="I243" i="1" s="1"/>
  <c r="J90" i="1"/>
  <c r="G90" i="1"/>
  <c r="I94" i="1" s="1"/>
  <c r="J241" i="1"/>
  <c r="G241" i="1"/>
  <c r="I245" i="1" s="1"/>
  <c r="J240" i="1"/>
  <c r="G240" i="1"/>
  <c r="I244" i="1" s="1"/>
  <c r="J89" i="1"/>
  <c r="G89" i="1"/>
  <c r="I93" i="1" s="1"/>
  <c r="J91" i="1"/>
  <c r="G91" i="1"/>
  <c r="I95" i="1" s="1"/>
  <c r="J349" i="1"/>
  <c r="G349" i="1"/>
  <c r="I353" i="1" s="1"/>
  <c r="J344" i="1"/>
  <c r="G344" i="1"/>
  <c r="I348" i="1" s="1"/>
  <c r="G347" i="1"/>
  <c r="I351" i="1" s="1"/>
  <c r="J347" i="1"/>
  <c r="G635" i="1"/>
  <c r="I639" i="1" s="1"/>
  <c r="J635" i="1"/>
  <c r="G112" i="1"/>
  <c r="I116" i="1" s="1"/>
  <c r="J112" i="1"/>
  <c r="G398" i="1" l="1"/>
  <c r="I402" i="1" s="1"/>
  <c r="J398" i="1"/>
  <c r="H398" i="1" s="1"/>
  <c r="H112" i="1"/>
  <c r="H635" i="1"/>
  <c r="H347" i="1"/>
  <c r="H630" i="1"/>
  <c r="H344" i="1"/>
  <c r="H349" i="1"/>
  <c r="H91" i="1"/>
  <c r="H89" i="1"/>
  <c r="H240" i="1"/>
  <c r="H241" i="1"/>
  <c r="H90" i="1"/>
  <c r="H239" i="1"/>
  <c r="H624" i="1"/>
  <c r="H633" i="1"/>
  <c r="H238" i="1"/>
  <c r="J348" i="1"/>
  <c r="G348" i="1"/>
  <c r="I352" i="1" s="1"/>
  <c r="J353" i="1"/>
  <c r="G353" i="1"/>
  <c r="I357" i="1" s="1"/>
  <c r="J95" i="1"/>
  <c r="G95" i="1"/>
  <c r="I99" i="1" s="1"/>
  <c r="J93" i="1"/>
  <c r="G93" i="1"/>
  <c r="I97" i="1" s="1"/>
  <c r="J244" i="1"/>
  <c r="G244" i="1"/>
  <c r="I248" i="1" s="1"/>
  <c r="J245" i="1"/>
  <c r="G245" i="1"/>
  <c r="I249" i="1" s="1"/>
  <c r="J94" i="1"/>
  <c r="G94" i="1"/>
  <c r="I98" i="1" s="1"/>
  <c r="J243" i="1"/>
  <c r="G243" i="1"/>
  <c r="I247" i="1" s="1"/>
  <c r="G628" i="1"/>
  <c r="I632" i="1" s="1"/>
  <c r="J628" i="1"/>
  <c r="J637" i="1"/>
  <c r="G637" i="1"/>
  <c r="I641" i="1" s="1"/>
  <c r="J242" i="1"/>
  <c r="G242" i="1"/>
  <c r="I246" i="1" s="1"/>
  <c r="G116" i="1"/>
  <c r="I120" i="1" s="1"/>
  <c r="J116" i="1"/>
  <c r="G639" i="1"/>
  <c r="I643" i="1" s="1"/>
  <c r="J639" i="1"/>
  <c r="G351" i="1"/>
  <c r="I355" i="1" s="1"/>
  <c r="J351" i="1"/>
  <c r="J634" i="1"/>
  <c r="G634" i="1"/>
  <c r="I638" i="1" s="1"/>
  <c r="J402" i="1" l="1"/>
  <c r="H402" i="1" s="1"/>
  <c r="G402" i="1"/>
  <c r="I406" i="1" s="1"/>
  <c r="H634" i="1"/>
  <c r="H351" i="1"/>
  <c r="H639" i="1"/>
  <c r="H116" i="1"/>
  <c r="H628" i="1"/>
  <c r="H242" i="1"/>
  <c r="H637" i="1"/>
  <c r="H243" i="1"/>
  <c r="H94" i="1"/>
  <c r="H245" i="1"/>
  <c r="H244" i="1"/>
  <c r="H93" i="1"/>
  <c r="H95" i="1"/>
  <c r="H353" i="1"/>
  <c r="H348" i="1"/>
  <c r="J641" i="1"/>
  <c r="G641" i="1"/>
  <c r="I645" i="1" s="1"/>
  <c r="J247" i="1"/>
  <c r="G247" i="1"/>
  <c r="I251" i="1" s="1"/>
  <c r="J98" i="1"/>
  <c r="G98" i="1"/>
  <c r="I102" i="1" s="1"/>
  <c r="J249" i="1"/>
  <c r="G249" i="1"/>
  <c r="I253" i="1" s="1"/>
  <c r="J248" i="1"/>
  <c r="G248" i="1"/>
  <c r="I252" i="1" s="1"/>
  <c r="J97" i="1"/>
  <c r="G97" i="1"/>
  <c r="I101" i="1" s="1"/>
  <c r="J99" i="1"/>
  <c r="G99" i="1"/>
  <c r="I103" i="1" s="1"/>
  <c r="G357" i="1"/>
  <c r="I361" i="1" s="1"/>
  <c r="J357" i="1"/>
  <c r="J352" i="1"/>
  <c r="G352" i="1"/>
  <c r="I356" i="1" s="1"/>
  <c r="J638" i="1"/>
  <c r="G638" i="1"/>
  <c r="I642" i="1" s="1"/>
  <c r="J246" i="1"/>
  <c r="G246" i="1"/>
  <c r="I250" i="1" s="1"/>
  <c r="J355" i="1"/>
  <c r="G355" i="1"/>
  <c r="I359" i="1" s="1"/>
  <c r="J643" i="1"/>
  <c r="G643" i="1"/>
  <c r="I647" i="1" s="1"/>
  <c r="J120" i="1"/>
  <c r="G120" i="1"/>
  <c r="I124" i="1" s="1"/>
  <c r="J632" i="1"/>
  <c r="G632" i="1"/>
  <c r="I636" i="1" s="1"/>
  <c r="J406" i="1" l="1"/>
  <c r="H406" i="1" s="1"/>
  <c r="G406" i="1"/>
  <c r="I410" i="1" s="1"/>
  <c r="H357" i="1"/>
  <c r="H632" i="1"/>
  <c r="H120" i="1"/>
  <c r="H643" i="1"/>
  <c r="H355" i="1"/>
  <c r="H246" i="1"/>
  <c r="H638" i="1"/>
  <c r="H352" i="1"/>
  <c r="H99" i="1"/>
  <c r="H97" i="1"/>
  <c r="H248" i="1"/>
  <c r="H249" i="1"/>
  <c r="H98" i="1"/>
  <c r="H247" i="1"/>
  <c r="H641" i="1"/>
  <c r="J636" i="1"/>
  <c r="G636" i="1"/>
  <c r="I640" i="1" s="1"/>
  <c r="J124" i="1"/>
  <c r="G124" i="1"/>
  <c r="I128" i="1" s="1"/>
  <c r="G647" i="1"/>
  <c r="J647" i="1"/>
  <c r="J359" i="1"/>
  <c r="G359" i="1"/>
  <c r="I363" i="1" s="1"/>
  <c r="J250" i="1"/>
  <c r="G250" i="1"/>
  <c r="I254" i="1" s="1"/>
  <c r="J642" i="1"/>
  <c r="G642" i="1"/>
  <c r="I646" i="1" s="1"/>
  <c r="G356" i="1"/>
  <c r="I360" i="1" s="1"/>
  <c r="J356" i="1"/>
  <c r="J103" i="1"/>
  <c r="G103" i="1"/>
  <c r="I107" i="1" s="1"/>
  <c r="J101" i="1"/>
  <c r="G101" i="1"/>
  <c r="I105" i="1" s="1"/>
  <c r="J252" i="1"/>
  <c r="G252" i="1"/>
  <c r="I256" i="1" s="1"/>
  <c r="J253" i="1"/>
  <c r="G253" i="1"/>
  <c r="I257" i="1" s="1"/>
  <c r="J102" i="1"/>
  <c r="G102" i="1"/>
  <c r="I106" i="1" s="1"/>
  <c r="J251" i="1"/>
  <c r="G251" i="1"/>
  <c r="I255" i="1" s="1"/>
  <c r="J645" i="1"/>
  <c r="G645" i="1"/>
  <c r="J361" i="1"/>
  <c r="G361" i="1"/>
  <c r="I365" i="1" s="1"/>
  <c r="J410" i="1" l="1"/>
  <c r="H410" i="1" s="1"/>
  <c r="G410" i="1"/>
  <c r="I414" i="1" s="1"/>
  <c r="H356" i="1"/>
  <c r="H647" i="1"/>
  <c r="H361" i="1"/>
  <c r="H645" i="1"/>
  <c r="H251" i="1"/>
  <c r="H102" i="1"/>
  <c r="H253" i="1"/>
  <c r="H252" i="1"/>
  <c r="H101" i="1"/>
  <c r="H103" i="1"/>
  <c r="H642" i="1"/>
  <c r="H250" i="1"/>
  <c r="H359" i="1"/>
  <c r="H124" i="1"/>
  <c r="H636" i="1"/>
  <c r="J365" i="1"/>
  <c r="G365" i="1"/>
  <c r="I369" i="1" s="1"/>
  <c r="J255" i="1"/>
  <c r="G255" i="1"/>
  <c r="G106" i="1"/>
  <c r="I110" i="1" s="1"/>
  <c r="J106" i="1"/>
  <c r="J257" i="1"/>
  <c r="G257" i="1"/>
  <c r="J256" i="1"/>
  <c r="G256" i="1"/>
  <c r="G105" i="1"/>
  <c r="I109" i="1" s="1"/>
  <c r="J105" i="1"/>
  <c r="G107" i="1"/>
  <c r="I111" i="1" s="1"/>
  <c r="J107" i="1"/>
  <c r="J646" i="1"/>
  <c r="G646" i="1"/>
  <c r="J254" i="1"/>
  <c r="G254" i="1"/>
  <c r="J363" i="1"/>
  <c r="G363" i="1"/>
  <c r="I367" i="1" s="1"/>
  <c r="J128" i="1"/>
  <c r="G128" i="1"/>
  <c r="I132" i="1" s="1"/>
  <c r="J640" i="1"/>
  <c r="G640" i="1"/>
  <c r="I644" i="1" s="1"/>
  <c r="G360" i="1"/>
  <c r="I364" i="1" s="1"/>
  <c r="J360" i="1"/>
  <c r="J414" i="1" l="1"/>
  <c r="H414" i="1" s="1"/>
  <c r="G414" i="1"/>
  <c r="I418" i="1" s="1"/>
  <c r="H640" i="1"/>
  <c r="H363" i="1"/>
  <c r="H360" i="1"/>
  <c r="H107" i="1"/>
  <c r="H105" i="1"/>
  <c r="H106" i="1"/>
  <c r="H128" i="1"/>
  <c r="H254" i="1"/>
  <c r="H646" i="1"/>
  <c r="H256" i="1"/>
  <c r="H257" i="1"/>
  <c r="H255" i="1"/>
  <c r="H365" i="1"/>
  <c r="J364" i="1"/>
  <c r="G364" i="1"/>
  <c r="I368" i="1" s="1"/>
  <c r="J644" i="1"/>
  <c r="G644" i="1"/>
  <c r="J132" i="1"/>
  <c r="G132" i="1"/>
  <c r="I136" i="1" s="1"/>
  <c r="J367" i="1"/>
  <c r="G367" i="1"/>
  <c r="I371" i="1" s="1"/>
  <c r="J369" i="1"/>
  <c r="G369" i="1"/>
  <c r="I373" i="1" s="1"/>
  <c r="G111" i="1"/>
  <c r="I115" i="1" s="1"/>
  <c r="J111" i="1"/>
  <c r="J109" i="1"/>
  <c r="G109" i="1"/>
  <c r="I113" i="1" s="1"/>
  <c r="G110" i="1"/>
  <c r="I114" i="1" s="1"/>
  <c r="J110" i="1"/>
  <c r="J418" i="1" l="1"/>
  <c r="H418" i="1" s="1"/>
  <c r="G418" i="1"/>
  <c r="I422" i="1" s="1"/>
  <c r="H109" i="1"/>
  <c r="H110" i="1"/>
  <c r="H111" i="1"/>
  <c r="H369" i="1"/>
  <c r="H367" i="1"/>
  <c r="H132" i="1"/>
  <c r="H644" i="1"/>
  <c r="H364" i="1"/>
  <c r="G114" i="1"/>
  <c r="I118" i="1" s="1"/>
  <c r="J114" i="1"/>
  <c r="G113" i="1"/>
  <c r="I117" i="1" s="1"/>
  <c r="J113" i="1"/>
  <c r="J373" i="1"/>
  <c r="G373" i="1"/>
  <c r="I377" i="1" s="1"/>
  <c r="J371" i="1"/>
  <c r="G371" i="1"/>
  <c r="I375" i="1" s="1"/>
  <c r="J136" i="1"/>
  <c r="G136" i="1"/>
  <c r="I140" i="1" s="1"/>
  <c r="J368" i="1"/>
  <c r="G368" i="1"/>
  <c r="I372" i="1" s="1"/>
  <c r="J115" i="1"/>
  <c r="G115" i="1"/>
  <c r="I119" i="1" s="1"/>
  <c r="G422" i="1" l="1"/>
  <c r="I426" i="1" s="1"/>
  <c r="J422" i="1"/>
  <c r="H422" i="1" s="1"/>
  <c r="H115" i="1"/>
  <c r="H113" i="1"/>
  <c r="H114" i="1"/>
  <c r="H368" i="1"/>
  <c r="H136" i="1"/>
  <c r="H371" i="1"/>
  <c r="H373" i="1"/>
  <c r="J119" i="1"/>
  <c r="G119" i="1"/>
  <c r="I123" i="1" s="1"/>
  <c r="J140" i="1"/>
  <c r="G140" i="1"/>
  <c r="G375" i="1"/>
  <c r="I379" i="1" s="1"/>
  <c r="J375" i="1"/>
  <c r="J377" i="1"/>
  <c r="G377" i="1"/>
  <c r="I381" i="1" s="1"/>
  <c r="J372" i="1"/>
  <c r="G372" i="1"/>
  <c r="I376" i="1" s="1"/>
  <c r="J117" i="1"/>
  <c r="G117" i="1"/>
  <c r="I121" i="1" s="1"/>
  <c r="J118" i="1"/>
  <c r="G118" i="1"/>
  <c r="I122" i="1" s="1"/>
  <c r="J426" i="1" l="1"/>
  <c r="H426" i="1" s="1"/>
  <c r="G426" i="1"/>
  <c r="I430" i="1" s="1"/>
  <c r="H117" i="1"/>
  <c r="H375" i="1"/>
  <c r="H118" i="1"/>
  <c r="H372" i="1"/>
  <c r="H377" i="1"/>
  <c r="H140" i="1"/>
  <c r="H119" i="1"/>
  <c r="G121" i="1"/>
  <c r="I125" i="1" s="1"/>
  <c r="J121" i="1"/>
  <c r="J376" i="1"/>
  <c r="G376" i="1"/>
  <c r="I380" i="1" s="1"/>
  <c r="J381" i="1"/>
  <c r="G381" i="1"/>
  <c r="I385" i="1" s="1"/>
  <c r="J123" i="1"/>
  <c r="G123" i="1"/>
  <c r="I127" i="1" s="1"/>
  <c r="G122" i="1"/>
  <c r="I126" i="1" s="1"/>
  <c r="J122" i="1"/>
  <c r="J379" i="1"/>
  <c r="G379" i="1"/>
  <c r="I383" i="1" s="1"/>
  <c r="G430" i="1" l="1"/>
  <c r="I434" i="1" s="1"/>
  <c r="J430" i="1"/>
  <c r="H430" i="1" s="1"/>
  <c r="H379" i="1"/>
  <c r="H122" i="1"/>
  <c r="H121" i="1"/>
  <c r="H123" i="1"/>
  <c r="H381" i="1"/>
  <c r="H376" i="1"/>
  <c r="J127" i="1"/>
  <c r="G127" i="1"/>
  <c r="I131" i="1" s="1"/>
  <c r="J385" i="1"/>
  <c r="G385" i="1"/>
  <c r="I389" i="1" s="1"/>
  <c r="J380" i="1"/>
  <c r="G380" i="1"/>
  <c r="I384" i="1" s="1"/>
  <c r="G383" i="1"/>
  <c r="I387" i="1" s="1"/>
  <c r="J383" i="1"/>
  <c r="J126" i="1"/>
  <c r="G126" i="1"/>
  <c r="I130" i="1" s="1"/>
  <c r="J125" i="1"/>
  <c r="G125" i="1"/>
  <c r="I129" i="1" s="1"/>
  <c r="J434" i="1" l="1"/>
  <c r="H434" i="1" s="1"/>
  <c r="G434" i="1"/>
  <c r="I438" i="1" s="1"/>
  <c r="H383" i="1"/>
  <c r="H125" i="1"/>
  <c r="H126" i="1"/>
  <c r="H380" i="1"/>
  <c r="H385" i="1"/>
  <c r="H127" i="1"/>
  <c r="J129" i="1"/>
  <c r="G129" i="1"/>
  <c r="I133" i="1" s="1"/>
  <c r="J130" i="1"/>
  <c r="G130" i="1"/>
  <c r="I134" i="1" s="1"/>
  <c r="J384" i="1"/>
  <c r="G384" i="1"/>
  <c r="I388" i="1" s="1"/>
  <c r="J389" i="1"/>
  <c r="G389" i="1"/>
  <c r="I393" i="1" s="1"/>
  <c r="G131" i="1"/>
  <c r="I135" i="1" s="1"/>
  <c r="J131" i="1"/>
  <c r="G387" i="1"/>
  <c r="I391" i="1" s="1"/>
  <c r="J387" i="1"/>
  <c r="G438" i="1" l="1"/>
  <c r="I442" i="1" s="1"/>
  <c r="J438" i="1"/>
  <c r="H438" i="1" s="1"/>
  <c r="H387" i="1"/>
  <c r="H131" i="1"/>
  <c r="H389" i="1"/>
  <c r="H384" i="1"/>
  <c r="H130" i="1"/>
  <c r="H129" i="1"/>
  <c r="J393" i="1"/>
  <c r="G393" i="1"/>
  <c r="I397" i="1" s="1"/>
  <c r="G388" i="1"/>
  <c r="I392" i="1" s="1"/>
  <c r="J388" i="1"/>
  <c r="J134" i="1"/>
  <c r="G134" i="1"/>
  <c r="I138" i="1" s="1"/>
  <c r="J133" i="1"/>
  <c r="G133" i="1"/>
  <c r="I137" i="1" s="1"/>
  <c r="G391" i="1"/>
  <c r="I395" i="1" s="1"/>
  <c r="J391" i="1"/>
  <c r="J135" i="1"/>
  <c r="G135" i="1"/>
  <c r="I139" i="1" s="1"/>
  <c r="J442" i="1" l="1"/>
  <c r="H442" i="1" s="1"/>
  <c r="G442" i="1"/>
  <c r="I446" i="1" s="1"/>
  <c r="H391" i="1"/>
  <c r="H388" i="1"/>
  <c r="H135" i="1"/>
  <c r="H133" i="1"/>
  <c r="H134" i="1"/>
  <c r="H393" i="1"/>
  <c r="J137" i="1"/>
  <c r="G137" i="1"/>
  <c r="I141" i="1" s="1"/>
  <c r="J138" i="1"/>
  <c r="G138" i="1"/>
  <c r="I142" i="1" s="1"/>
  <c r="J397" i="1"/>
  <c r="G397" i="1"/>
  <c r="I401" i="1" s="1"/>
  <c r="J139" i="1"/>
  <c r="G139" i="1"/>
  <c r="I143" i="1" s="1"/>
  <c r="J395" i="1"/>
  <c r="G395" i="1"/>
  <c r="I399" i="1" s="1"/>
  <c r="G392" i="1"/>
  <c r="I396" i="1" s="1"/>
  <c r="J392" i="1"/>
  <c r="J446" i="1" l="1"/>
  <c r="H446" i="1" s="1"/>
  <c r="G446" i="1"/>
  <c r="I450" i="1" s="1"/>
  <c r="H392" i="1"/>
  <c r="H395" i="1"/>
  <c r="H139" i="1"/>
  <c r="H397" i="1"/>
  <c r="H138" i="1"/>
  <c r="H137" i="1"/>
  <c r="G399" i="1"/>
  <c r="I403" i="1" s="1"/>
  <c r="J399" i="1"/>
  <c r="G143" i="1"/>
  <c r="J143" i="1"/>
  <c r="J401" i="1"/>
  <c r="G401" i="1"/>
  <c r="I405" i="1" s="1"/>
  <c r="J142" i="1"/>
  <c r="G142" i="1"/>
  <c r="J141" i="1"/>
  <c r="G141" i="1"/>
  <c r="J396" i="1"/>
  <c r="G396" i="1"/>
  <c r="I400" i="1" s="1"/>
  <c r="G450" i="1" l="1"/>
  <c r="I454" i="1" s="1"/>
  <c r="J450" i="1"/>
  <c r="H450" i="1" s="1"/>
  <c r="H396" i="1"/>
  <c r="H141" i="1"/>
  <c r="H142" i="1"/>
  <c r="H401" i="1"/>
  <c r="H143" i="1"/>
  <c r="H399" i="1"/>
  <c r="J400" i="1"/>
  <c r="G400" i="1"/>
  <c r="I404" i="1" s="1"/>
  <c r="J405" i="1"/>
  <c r="G405" i="1"/>
  <c r="I409" i="1" s="1"/>
  <c r="G403" i="1"/>
  <c r="I407" i="1" s="1"/>
  <c r="J403" i="1"/>
  <c r="G454" i="1" l="1"/>
  <c r="I458" i="1" s="1"/>
  <c r="J454" i="1"/>
  <c r="H454" i="1" s="1"/>
  <c r="H403" i="1"/>
  <c r="H405" i="1"/>
  <c r="H400" i="1"/>
  <c r="J409" i="1"/>
  <c r="G409" i="1"/>
  <c r="I413" i="1" s="1"/>
  <c r="J404" i="1"/>
  <c r="G404" i="1"/>
  <c r="I408" i="1" s="1"/>
  <c r="J407" i="1"/>
  <c r="G407" i="1"/>
  <c r="I411" i="1" s="1"/>
  <c r="G458" i="1" l="1"/>
  <c r="I462" i="1" s="1"/>
  <c r="J458" i="1"/>
  <c r="H458" i="1" s="1"/>
  <c r="H407" i="1"/>
  <c r="H404" i="1"/>
  <c r="H409" i="1"/>
  <c r="J411" i="1"/>
  <c r="G411" i="1"/>
  <c r="I415" i="1" s="1"/>
  <c r="J408" i="1"/>
  <c r="G408" i="1"/>
  <c r="I412" i="1" s="1"/>
  <c r="J413" i="1"/>
  <c r="G413" i="1"/>
  <c r="I417" i="1" s="1"/>
  <c r="G462" i="1" l="1"/>
  <c r="I466" i="1" s="1"/>
  <c r="J462" i="1"/>
  <c r="H462" i="1" s="1"/>
  <c r="H413" i="1"/>
  <c r="H408" i="1"/>
  <c r="H411" i="1"/>
  <c r="J417" i="1"/>
  <c r="G417" i="1"/>
  <c r="I421" i="1" s="1"/>
  <c r="J412" i="1"/>
  <c r="G412" i="1"/>
  <c r="I416" i="1" s="1"/>
  <c r="J415" i="1"/>
  <c r="G415" i="1"/>
  <c r="I419" i="1" s="1"/>
  <c r="J466" i="1" l="1"/>
  <c r="H466" i="1" s="1"/>
  <c r="G466" i="1"/>
  <c r="H415" i="1"/>
  <c r="H412" i="1"/>
  <c r="H417" i="1"/>
  <c r="J419" i="1"/>
  <c r="G419" i="1"/>
  <c r="I423" i="1" s="1"/>
  <c r="J416" i="1"/>
  <c r="G416" i="1"/>
  <c r="I420" i="1" s="1"/>
  <c r="J421" i="1"/>
  <c r="G421" i="1"/>
  <c r="I425" i="1" s="1"/>
  <c r="H421" i="1" l="1"/>
  <c r="H416" i="1"/>
  <c r="H419" i="1"/>
  <c r="J425" i="1"/>
  <c r="G425" i="1"/>
  <c r="I429" i="1" s="1"/>
  <c r="J420" i="1"/>
  <c r="G420" i="1"/>
  <c r="I424" i="1" s="1"/>
  <c r="J423" i="1"/>
  <c r="G423" i="1"/>
  <c r="I427" i="1" s="1"/>
  <c r="H423" i="1" l="1"/>
  <c r="H420" i="1"/>
  <c r="H425" i="1"/>
  <c r="J427" i="1"/>
  <c r="G427" i="1"/>
  <c r="I431" i="1" s="1"/>
  <c r="J424" i="1"/>
  <c r="G424" i="1"/>
  <c r="I428" i="1" s="1"/>
  <c r="J429" i="1"/>
  <c r="G429" i="1"/>
  <c r="I433" i="1" s="1"/>
  <c r="H429" i="1" l="1"/>
  <c r="H424" i="1"/>
  <c r="H427" i="1"/>
  <c r="J433" i="1"/>
  <c r="G433" i="1"/>
  <c r="I437" i="1" s="1"/>
  <c r="J428" i="1"/>
  <c r="G428" i="1"/>
  <c r="I432" i="1" s="1"/>
  <c r="G431" i="1"/>
  <c r="I435" i="1" s="1"/>
  <c r="J431" i="1"/>
  <c r="H431" i="1" l="1"/>
  <c r="H428" i="1"/>
  <c r="H433" i="1"/>
  <c r="J435" i="1"/>
  <c r="G435" i="1"/>
  <c r="I439" i="1" s="1"/>
  <c r="J432" i="1"/>
  <c r="G432" i="1"/>
  <c r="I436" i="1" s="1"/>
  <c r="J437" i="1"/>
  <c r="G437" i="1"/>
  <c r="I441" i="1" s="1"/>
  <c r="H437" i="1" l="1"/>
  <c r="H432" i="1"/>
  <c r="H435" i="1"/>
  <c r="G441" i="1"/>
  <c r="I445" i="1" s="1"/>
  <c r="J441" i="1"/>
  <c r="J436" i="1"/>
  <c r="G436" i="1"/>
  <c r="I440" i="1" s="1"/>
  <c r="J439" i="1"/>
  <c r="G439" i="1"/>
  <c r="I443" i="1" s="1"/>
  <c r="H441" i="1" l="1"/>
  <c r="H439" i="1"/>
  <c r="H436" i="1"/>
  <c r="G445" i="1"/>
  <c r="I449" i="1" s="1"/>
  <c r="J445" i="1"/>
  <c r="J443" i="1"/>
  <c r="G443" i="1"/>
  <c r="I447" i="1" s="1"/>
  <c r="J440" i="1"/>
  <c r="G440" i="1"/>
  <c r="I444" i="1" s="1"/>
  <c r="H440" i="1" l="1"/>
  <c r="H443" i="1"/>
  <c r="H445" i="1"/>
  <c r="G444" i="1"/>
  <c r="I448" i="1" s="1"/>
  <c r="J444" i="1"/>
  <c r="J447" i="1"/>
  <c r="G447" i="1"/>
  <c r="I451" i="1" s="1"/>
  <c r="J449" i="1"/>
  <c r="G449" i="1"/>
  <c r="I453" i="1" s="1"/>
  <c r="H444" i="1" l="1"/>
  <c r="H449" i="1"/>
  <c r="H447" i="1"/>
  <c r="J453" i="1"/>
  <c r="G453" i="1"/>
  <c r="I457" i="1" s="1"/>
  <c r="G451" i="1"/>
  <c r="I455" i="1" s="1"/>
  <c r="J451" i="1"/>
  <c r="J448" i="1"/>
  <c r="G448" i="1"/>
  <c r="I452" i="1" s="1"/>
  <c r="H448" i="1" l="1"/>
  <c r="H451" i="1"/>
  <c r="H453" i="1"/>
  <c r="G452" i="1"/>
  <c r="I456" i="1" s="1"/>
  <c r="J452" i="1"/>
  <c r="J457" i="1"/>
  <c r="G457" i="1"/>
  <c r="I461" i="1" s="1"/>
  <c r="J455" i="1"/>
  <c r="G455" i="1"/>
  <c r="I459" i="1" s="1"/>
  <c r="H452" i="1" l="1"/>
  <c r="H455" i="1"/>
  <c r="H457" i="1"/>
  <c r="J461" i="1"/>
  <c r="G461" i="1"/>
  <c r="I465" i="1" s="1"/>
  <c r="G459" i="1"/>
  <c r="I463" i="1" s="1"/>
  <c r="J459" i="1"/>
  <c r="J456" i="1"/>
  <c r="G456" i="1"/>
  <c r="I460" i="1" s="1"/>
  <c r="H459" i="1" l="1"/>
  <c r="H456" i="1"/>
  <c r="H461" i="1"/>
  <c r="G460" i="1"/>
  <c r="J460" i="1"/>
  <c r="J465" i="1"/>
  <c r="G465" i="1"/>
  <c r="J463" i="1"/>
  <c r="G463" i="1"/>
  <c r="I467" i="1" s="1"/>
  <c r="H460" i="1" l="1"/>
  <c r="H463" i="1"/>
  <c r="H465" i="1"/>
  <c r="J467" i="1"/>
  <c r="G467" i="1"/>
  <c r="I471" i="1" s="1"/>
  <c r="H467" i="1" l="1"/>
  <c r="J471" i="1"/>
  <c r="G471" i="1"/>
  <c r="I475" i="1" s="1"/>
  <c r="H471" i="1" l="1"/>
  <c r="J475" i="1"/>
  <c r="G475" i="1"/>
  <c r="I479" i="1" s="1"/>
  <c r="H475" i="1" l="1"/>
  <c r="J479" i="1"/>
  <c r="G479" i="1"/>
  <c r="I483" i="1" s="1"/>
  <c r="H479" i="1" l="1"/>
  <c r="J483" i="1"/>
  <c r="G483" i="1"/>
  <c r="I487" i="1" s="1"/>
  <c r="H483" i="1" l="1"/>
  <c r="J487" i="1"/>
  <c r="G487" i="1"/>
  <c r="I491" i="1" s="1"/>
  <c r="H487" i="1" l="1"/>
  <c r="J491" i="1"/>
  <c r="G491" i="1"/>
  <c r="I495" i="1" s="1"/>
  <c r="H491" i="1" l="1"/>
  <c r="J495" i="1"/>
  <c r="G495" i="1"/>
  <c r="I499" i="1" s="1"/>
  <c r="H495" i="1" l="1"/>
  <c r="J499" i="1"/>
  <c r="G499" i="1"/>
  <c r="I503" i="1" s="1"/>
  <c r="H499" i="1" l="1"/>
  <c r="J503" i="1"/>
  <c r="G503" i="1"/>
  <c r="I507" i="1" s="1"/>
  <c r="H503" i="1" l="1"/>
  <c r="J507" i="1"/>
  <c r="G507" i="1"/>
  <c r="I511" i="1" s="1"/>
  <c r="H507" i="1" l="1"/>
  <c r="G511" i="1"/>
  <c r="I515" i="1" s="1"/>
  <c r="J511" i="1"/>
  <c r="H511" i="1" l="1"/>
  <c r="G515" i="1"/>
  <c r="I519" i="1" s="1"/>
  <c r="J515" i="1"/>
  <c r="H515" i="1" l="1"/>
  <c r="J519" i="1"/>
  <c r="G519" i="1"/>
  <c r="I523" i="1" s="1"/>
  <c r="H519" i="1" l="1"/>
  <c r="J523" i="1"/>
  <c r="G523" i="1"/>
  <c r="I527" i="1" s="1"/>
  <c r="H523" i="1" l="1"/>
  <c r="J527" i="1"/>
  <c r="G527" i="1"/>
  <c r="I531" i="1" s="1"/>
  <c r="H527" i="1" l="1"/>
  <c r="G531" i="1"/>
  <c r="I535" i="1" s="1"/>
  <c r="J531" i="1"/>
  <c r="H531" i="1" l="1"/>
  <c r="J535" i="1"/>
  <c r="G535" i="1"/>
  <c r="I539" i="1" s="1"/>
  <c r="H535" i="1" l="1"/>
  <c r="J539" i="1"/>
  <c r="G539" i="1"/>
  <c r="I543" i="1" s="1"/>
  <c r="H539" i="1" l="1"/>
  <c r="J543" i="1"/>
  <c r="G543" i="1"/>
  <c r="H543" i="1" l="1"/>
</calcChain>
</file>

<file path=xl/sharedStrings.xml><?xml version="1.0" encoding="utf-8"?>
<sst xmlns="http://schemas.openxmlformats.org/spreadsheetml/2006/main" count="3918" uniqueCount="1447">
  <si>
    <t>Держатель кровельный с подставкой с пластиком</t>
  </si>
  <si>
    <t>60.4 ОС</t>
  </si>
  <si>
    <t>60.5 NI</t>
  </si>
  <si>
    <t>11.5.1 OC</t>
  </si>
  <si>
    <t>11.5.1/S LA</t>
  </si>
  <si>
    <t>11.5/S LA</t>
  </si>
  <si>
    <t>20.1 LA</t>
  </si>
  <si>
    <t>24.1 LA</t>
  </si>
  <si>
    <t>MS</t>
  </si>
  <si>
    <t>3.1/S LA</t>
  </si>
  <si>
    <t>Стяжка римская "кольцо-кольцо" M14</t>
  </si>
  <si>
    <t>Стяжка римская "кольцо-кольцо" M16</t>
  </si>
  <si>
    <t>Стяжка римская "крюк-крюк" M14</t>
  </si>
  <si>
    <t>Стяжка римская "крюк-крюк" M16</t>
  </si>
  <si>
    <t>Стяжка римская "кольцо-кольцо" M12</t>
  </si>
  <si>
    <t>Стяжка римская "крюк-крюк" M10</t>
  </si>
  <si>
    <t>Стяжка римская "крюк-крюк" M12</t>
  </si>
  <si>
    <t>AL</t>
  </si>
  <si>
    <t>43.1/М.AL</t>
  </si>
  <si>
    <t>43.2/М AL</t>
  </si>
  <si>
    <t>43.3/М AL</t>
  </si>
  <si>
    <t>43.4/М AL</t>
  </si>
  <si>
    <t>Подкладка для бетонного основания</t>
  </si>
  <si>
    <t>Зажим металлический UJ-16</t>
  </si>
  <si>
    <t>Зажим металлический UJ-18</t>
  </si>
  <si>
    <t>Зажим металлический UJ-20</t>
  </si>
  <si>
    <t>Зажим металлический UJ-22</t>
  </si>
  <si>
    <t>Зажим металлический UJ-28</t>
  </si>
  <si>
    <t>Зажим металлический UJ-32</t>
  </si>
  <si>
    <t>Зажим металлический UJ-37</t>
  </si>
  <si>
    <t>Зажим металлический UJ-47</t>
  </si>
  <si>
    <t>Зажим металлический UD-16</t>
  </si>
  <si>
    <t>4.1 OC/CU</t>
  </si>
  <si>
    <t>9.2 OC</t>
  </si>
  <si>
    <t>9.1 OC</t>
  </si>
  <si>
    <t>14.2 OC</t>
  </si>
  <si>
    <t>14.1 OC</t>
  </si>
  <si>
    <t>7.1 OC</t>
  </si>
  <si>
    <t>10.1/S LA</t>
  </si>
  <si>
    <t>12.8 OC</t>
  </si>
  <si>
    <t>1.1 NI</t>
  </si>
  <si>
    <t>14.1 NI</t>
  </si>
  <si>
    <t>75.1 OC</t>
  </si>
  <si>
    <t>75.2 OC</t>
  </si>
  <si>
    <t>75.3 OC</t>
  </si>
  <si>
    <t>10.2/Z LA 9005</t>
  </si>
  <si>
    <t>43.2.1 CU</t>
  </si>
  <si>
    <t>84.2 OC</t>
  </si>
  <si>
    <t>Код по каталогу</t>
  </si>
  <si>
    <t>Название</t>
  </si>
  <si>
    <t>ед.</t>
  </si>
  <si>
    <t>Материал</t>
  </si>
  <si>
    <t>CU</t>
  </si>
  <si>
    <t>МS</t>
  </si>
  <si>
    <t>LA</t>
  </si>
  <si>
    <r>
      <t xml:space="preserve">* </t>
    </r>
    <r>
      <rPr>
        <b/>
        <sz val="9"/>
        <rFont val="Tahoma"/>
        <family val="2"/>
        <charset val="204"/>
      </rPr>
      <t>OG</t>
    </r>
    <r>
      <rPr>
        <sz val="9"/>
        <rFont val="Tahoma"/>
        <family val="2"/>
        <charset val="238"/>
      </rPr>
      <t xml:space="preserve">   - горячее оцинкование </t>
    </r>
  </si>
  <si>
    <t>11.2/Z/S CU</t>
  </si>
  <si>
    <t>16.1.1/S CU</t>
  </si>
  <si>
    <t>64.2 CU</t>
  </si>
  <si>
    <t>64.1 CU</t>
  </si>
  <si>
    <t>64.3 CU</t>
  </si>
  <si>
    <t>62.6 CU</t>
  </si>
  <si>
    <t>62.5 CU</t>
  </si>
  <si>
    <t>62.4 CU</t>
  </si>
  <si>
    <t>62.3 CU</t>
  </si>
  <si>
    <t>62.2 CU</t>
  </si>
  <si>
    <t>70.30 CU</t>
  </si>
  <si>
    <t>70.20 CU</t>
  </si>
  <si>
    <t>70.15 CU</t>
  </si>
  <si>
    <t>70.10 CU</t>
  </si>
  <si>
    <t>72.1 AL</t>
  </si>
  <si>
    <t>43.4 AL</t>
  </si>
  <si>
    <t>43.2 AL</t>
  </si>
  <si>
    <t>70.30 AL</t>
  </si>
  <si>
    <t>70.15 AL</t>
  </si>
  <si>
    <t>70.10 AL</t>
  </si>
  <si>
    <t>42.2 OC/CU</t>
  </si>
  <si>
    <t>11.4.1/Z OC</t>
  </si>
  <si>
    <t>88.1 OC</t>
  </si>
  <si>
    <t>11.3/Z/S LA</t>
  </si>
  <si>
    <t>96.0 OC</t>
  </si>
  <si>
    <t>68.3 CU</t>
  </si>
  <si>
    <t>11.2.1/Z CU</t>
  </si>
  <si>
    <t>10.2.1/Z/S OC</t>
  </si>
  <si>
    <t>10.2.1/Z CU</t>
  </si>
  <si>
    <t>10.2 LA 8017</t>
  </si>
  <si>
    <t>59.1 LA</t>
  </si>
  <si>
    <t>70.20 AL</t>
  </si>
  <si>
    <t>75.4 OC</t>
  </si>
  <si>
    <t>87.1 OC</t>
  </si>
  <si>
    <t>10.1 LA 8017</t>
  </si>
  <si>
    <t>68.3 NI</t>
  </si>
  <si>
    <t>20.1.1 CU</t>
  </si>
  <si>
    <t>11.5 OC</t>
  </si>
  <si>
    <t>11.6 LA</t>
  </si>
  <si>
    <t>10.6 LA</t>
  </si>
  <si>
    <t>11.6 CU</t>
  </si>
  <si>
    <t>10.6 CU</t>
  </si>
  <si>
    <t>11.6 OC</t>
  </si>
  <si>
    <t>10.6 OC</t>
  </si>
  <si>
    <t>73.2 OC</t>
  </si>
  <si>
    <t>10.1 NI</t>
  </si>
  <si>
    <t>43.1 CU</t>
  </si>
  <si>
    <t>74.1 OC</t>
  </si>
  <si>
    <t>63.2 OC</t>
  </si>
  <si>
    <t>10.2/Z LA 8004</t>
  </si>
  <si>
    <t>10.5 OC</t>
  </si>
  <si>
    <t>NI</t>
  </si>
  <si>
    <t>Цена с учетом скидки грн. С НДС</t>
  </si>
  <si>
    <t>Кровельный держатель пластиковый с бетоном</t>
  </si>
  <si>
    <t>INNE</t>
  </si>
  <si>
    <t>Кровельный держатель пластиковый</t>
  </si>
  <si>
    <t>Стяжка римская "кольцо-кольцо" M10</t>
  </si>
  <si>
    <t>48.3 LA</t>
  </si>
  <si>
    <t>48.4 LA</t>
  </si>
  <si>
    <t>48.6 LA</t>
  </si>
  <si>
    <t>59.1/S LA</t>
  </si>
  <si>
    <t>59.1B LA</t>
  </si>
  <si>
    <t>64.08 LA</t>
  </si>
  <si>
    <t>64.08/S LA</t>
  </si>
  <si>
    <t>64.10 LA</t>
  </si>
  <si>
    <t>64.10/S LA</t>
  </si>
  <si>
    <t>68.3 LA</t>
  </si>
  <si>
    <t>Зонд для протяжки провода 7,5 м</t>
  </si>
  <si>
    <t>Зонд для протяжки провода 15 м</t>
  </si>
  <si>
    <t xml:space="preserve">    </t>
  </si>
  <si>
    <t>83.6 OC</t>
  </si>
  <si>
    <t>12.1/P LA</t>
  </si>
  <si>
    <t>43.3 AL</t>
  </si>
  <si>
    <t>43.1 AL</t>
  </si>
  <si>
    <t>65.7 OC</t>
  </si>
  <si>
    <t>65.6 OC</t>
  </si>
  <si>
    <t>65.5 OC</t>
  </si>
  <si>
    <t>65.4 OC</t>
  </si>
  <si>
    <t>63.1 OC</t>
  </si>
  <si>
    <t>14.5 OC</t>
  </si>
  <si>
    <t>15.1/S OC</t>
  </si>
  <si>
    <t>16.1/S OC</t>
  </si>
  <si>
    <t>15.1.1/S OC</t>
  </si>
  <si>
    <t>17.2 OC</t>
  </si>
  <si>
    <t>17.1 OC</t>
  </si>
  <si>
    <t>16.1.1/S OC</t>
  </si>
  <si>
    <t>11.4/Z/S OC</t>
  </si>
  <si>
    <t>11.2/Z/S OC</t>
  </si>
  <si>
    <t>64.2 NI</t>
  </si>
  <si>
    <t>64.3 NI</t>
  </si>
  <si>
    <t>62.1 NI</t>
  </si>
  <si>
    <t>64.08/S NI</t>
  </si>
  <si>
    <t>64.08 NI</t>
  </si>
  <si>
    <t>64.10/S NI</t>
  </si>
  <si>
    <t>64.10 NI</t>
  </si>
  <si>
    <t>64.6 NI</t>
  </si>
  <si>
    <t>62.6 NI</t>
  </si>
  <si>
    <t xml:space="preserve">
</t>
  </si>
  <si>
    <r>
      <t xml:space="preserve">* </t>
    </r>
    <r>
      <rPr>
        <b/>
        <sz val="9"/>
        <rFont val="Tahoma"/>
        <family val="2"/>
        <charset val="238"/>
      </rPr>
      <t>IN</t>
    </r>
    <r>
      <rPr>
        <sz val="9"/>
        <rFont val="Tahoma"/>
        <family val="2"/>
        <charset val="238"/>
      </rPr>
      <t xml:space="preserve">   - другие детали (нп. алюминиевые, пластиковые)  </t>
    </r>
    <r>
      <rPr>
        <b/>
        <sz val="9"/>
        <rFont val="Tahoma"/>
        <family val="2"/>
        <charset val="204"/>
      </rPr>
      <t/>
    </r>
  </si>
  <si>
    <t>Курс НБУ</t>
  </si>
  <si>
    <t>Цена в евро(€)</t>
  </si>
  <si>
    <t>Цена в грн. с НДС</t>
  </si>
  <si>
    <t>Скидка %</t>
  </si>
  <si>
    <t>MI</t>
  </si>
  <si>
    <t>12.1.1 ОС</t>
  </si>
  <si>
    <t>12.3.1 ОС</t>
  </si>
  <si>
    <t>12.4.1 ОС</t>
  </si>
  <si>
    <t>10.1/P LA</t>
  </si>
  <si>
    <t>1.1 CU/OC</t>
  </si>
  <si>
    <t>9.1 CU</t>
  </si>
  <si>
    <t>14.2 CU</t>
  </si>
  <si>
    <t>14.1 CU</t>
  </si>
  <si>
    <t>8.1 CU</t>
  </si>
  <si>
    <t>7.1 CU</t>
  </si>
  <si>
    <t>3.1/S CU</t>
  </si>
  <si>
    <t>3.1 CU</t>
  </si>
  <si>
    <t>72.1 CU</t>
  </si>
  <si>
    <t>1.2 CU</t>
  </si>
  <si>
    <t>1.1 CU</t>
  </si>
  <si>
    <t>2.2 CU</t>
  </si>
  <si>
    <t>2.1 CU</t>
  </si>
  <si>
    <t>55.1 CU</t>
  </si>
  <si>
    <t>4.1 CU</t>
  </si>
  <si>
    <t>5.1 CU</t>
  </si>
  <si>
    <t>20.1.1/S CU</t>
  </si>
  <si>
    <t>20.1/S CU</t>
  </si>
  <si>
    <t>11.5/S CU</t>
  </si>
  <si>
    <t>11.5.1/S CU</t>
  </si>
  <si>
    <t>11.3/Z/S CU</t>
  </si>
  <si>
    <t>10.5/S CU</t>
  </si>
  <si>
    <t>10.3.1/Z/S CU</t>
  </si>
  <si>
    <t>10.3/S CU</t>
  </si>
  <si>
    <t>10.3.1/S CU</t>
  </si>
  <si>
    <t>10.3/Z/S CU</t>
  </si>
  <si>
    <t>10.2/Z/S CU</t>
  </si>
  <si>
    <t>10.2.1/Z/S CU</t>
  </si>
  <si>
    <t>10.2.1/S CU</t>
  </si>
  <si>
    <t>11.2.1/Z/S CU</t>
  </si>
  <si>
    <t>11.2.1/S CU</t>
  </si>
  <si>
    <t>10.4/Z/S CU</t>
  </si>
  <si>
    <t>11.2/S CU</t>
  </si>
  <si>
    <t>11.3/S CU</t>
  </si>
  <si>
    <t>22.1.1 CU</t>
  </si>
  <si>
    <t>10.1/S CU</t>
  </si>
  <si>
    <t>10.1.1/S CU</t>
  </si>
  <si>
    <t>11.1/S CU</t>
  </si>
  <si>
    <t>11.1.1/S CU</t>
  </si>
  <si>
    <t>59.2 CU</t>
  </si>
  <si>
    <t>59.1/S CU</t>
  </si>
  <si>
    <t>59.1 CU</t>
  </si>
  <si>
    <t>24.2 CU</t>
  </si>
  <si>
    <t>24.1 CU</t>
  </si>
  <si>
    <t>64.08/S CU</t>
  </si>
  <si>
    <t>64.08 CU</t>
  </si>
  <si>
    <t>64.10/S CU</t>
  </si>
  <si>
    <t>64.10 CU</t>
  </si>
  <si>
    <t>15.1/S CU</t>
  </si>
  <si>
    <t>16.1/S CU</t>
  </si>
  <si>
    <t>15.1.1/S CU</t>
  </si>
  <si>
    <t>17.2 CU</t>
  </si>
  <si>
    <t>17.1 CU</t>
  </si>
  <si>
    <t>11.4/Z/S CU</t>
  </si>
  <si>
    <t>20.1/S LA</t>
  </si>
  <si>
    <t>10.3.1 CU</t>
  </si>
  <si>
    <t>3.1/S NI</t>
  </si>
  <si>
    <t>94.10</t>
  </si>
  <si>
    <t>95.1</t>
  </si>
  <si>
    <t>10.2/Z/P OC</t>
  </si>
  <si>
    <t>10.2/Z/P CU</t>
  </si>
  <si>
    <t>10.1/P OC</t>
  </si>
  <si>
    <t>10.1/P CU</t>
  </si>
  <si>
    <t>64.10/P NI</t>
  </si>
  <si>
    <t>64.10/P CU</t>
  </si>
  <si>
    <t>63.1/P OC</t>
  </si>
  <si>
    <t>63.1/P CU</t>
  </si>
  <si>
    <t>20.1/P CU</t>
  </si>
  <si>
    <t>20.1/P OC</t>
  </si>
  <si>
    <t>16.1/P OC</t>
  </si>
  <si>
    <t>16.1/P CU</t>
  </si>
  <si>
    <t>12.4/P OC</t>
  </si>
  <si>
    <t>12.3/P OC</t>
  </si>
  <si>
    <t>12.2/P OC</t>
  </si>
  <si>
    <t>12.1/P OC</t>
  </si>
  <si>
    <t>6.1 CU</t>
  </si>
  <si>
    <t>10.2/S CU</t>
  </si>
  <si>
    <t>3.1/S OC</t>
  </si>
  <si>
    <t>12.1 NI</t>
  </si>
  <si>
    <t>10.3 NI</t>
  </si>
  <si>
    <t>64.4 CU</t>
  </si>
  <si>
    <t>1.1 MS</t>
  </si>
  <si>
    <t>11.6/S OC</t>
  </si>
  <si>
    <t>64.5 CU</t>
  </si>
  <si>
    <t>24.2 LA</t>
  </si>
  <si>
    <t>1.2 NI</t>
  </si>
  <si>
    <t>42.10.1 OC</t>
  </si>
  <si>
    <t>Зажим металлический UD-18</t>
  </si>
  <si>
    <t>Зажим металлический UD-20</t>
  </si>
  <si>
    <t>Зажим металлический UD-22</t>
  </si>
  <si>
    <t>Зажим металлический UD-28</t>
  </si>
  <si>
    <t>Зажим металлический UD-32</t>
  </si>
  <si>
    <t>Зажим металлический UD-37</t>
  </si>
  <si>
    <t>Зажим металлический UD-47</t>
  </si>
  <si>
    <t>Ревизионный колодец</t>
  </si>
  <si>
    <t>75.5 OC</t>
  </si>
  <si>
    <t>75.6 OC</t>
  </si>
  <si>
    <t>75.7 OC</t>
  </si>
  <si>
    <t>75.8 OC</t>
  </si>
  <si>
    <t>75.9 OC</t>
  </si>
  <si>
    <t>75.10 OC</t>
  </si>
  <si>
    <t>12.2 NI</t>
  </si>
  <si>
    <t>42.1.1 MI</t>
  </si>
  <si>
    <t>12.4 NI</t>
  </si>
  <si>
    <t>11.4/Z OG</t>
  </si>
  <si>
    <t>74.2 OG</t>
  </si>
  <si>
    <t>74.2.1 CU</t>
  </si>
  <si>
    <t>11.1/S OG</t>
  </si>
  <si>
    <t>10.1 OG</t>
  </si>
  <si>
    <t>11.1 OG</t>
  </si>
  <si>
    <t>11.5 OG</t>
  </si>
  <si>
    <t>10.5 OG</t>
  </si>
  <si>
    <t>10.3/Z/P OC</t>
  </si>
  <si>
    <t>15.1 NI</t>
  </si>
  <si>
    <t>15.1 OG</t>
  </si>
  <si>
    <t>7.1 OG</t>
  </si>
  <si>
    <t>74.2.1 OC</t>
  </si>
  <si>
    <t>10.3/Z/P CU</t>
  </si>
  <si>
    <t>100.1</t>
  </si>
  <si>
    <t>DR 10 OC/PCV</t>
  </si>
  <si>
    <t>1.2 OG</t>
  </si>
  <si>
    <t>65.4/M NI</t>
  </si>
  <si>
    <t>65.5/M NI</t>
  </si>
  <si>
    <t>65.6/M NI</t>
  </si>
  <si>
    <t>65.7/M NI</t>
  </si>
  <si>
    <t>28.3 MI</t>
  </si>
  <si>
    <t>47.3 OC</t>
  </si>
  <si>
    <t>47.1 OC</t>
  </si>
  <si>
    <t>11.5.1/S OC</t>
  </si>
  <si>
    <t>48.1 OC</t>
  </si>
  <si>
    <t>48.2 OC</t>
  </si>
  <si>
    <t>48.3 OC</t>
  </si>
  <si>
    <t>10.6/S OC</t>
  </si>
  <si>
    <t>10.1 OC</t>
  </si>
  <si>
    <t>74.2 OC</t>
  </si>
  <si>
    <t>32.6 OC</t>
  </si>
  <si>
    <t>32.5 OC</t>
  </si>
  <si>
    <t>32.4 OC</t>
  </si>
  <si>
    <t>32.3 OC</t>
  </si>
  <si>
    <t>32.2 OC</t>
  </si>
  <si>
    <t>32.1 OC</t>
  </si>
  <si>
    <t>34.6 OC</t>
  </si>
  <si>
    <t>42.3 OC</t>
  </si>
  <si>
    <t>35.1 OC</t>
  </si>
  <si>
    <t>34.1 OC</t>
  </si>
  <si>
    <t>35.6 OC</t>
  </si>
  <si>
    <t>35.5 OC</t>
  </si>
  <si>
    <t>34.5 OC</t>
  </si>
  <si>
    <t>35.4 OC</t>
  </si>
  <si>
    <t>34.4 OC</t>
  </si>
  <si>
    <t>DR 6 OC</t>
  </si>
  <si>
    <t>34.2 OC</t>
  </si>
  <si>
    <t>35.3 OC</t>
  </si>
  <si>
    <t>35.2 OC</t>
  </si>
  <si>
    <t>34.3 OC</t>
  </si>
  <si>
    <t>DR 10 OC</t>
  </si>
  <si>
    <t>11.6/S LA</t>
  </si>
  <si>
    <t>10.2/S NI</t>
  </si>
  <si>
    <t>11.3/Z NI</t>
  </si>
  <si>
    <t>10.3.1/Z LA</t>
  </si>
  <si>
    <t>10.2.1 LA 8017</t>
  </si>
  <si>
    <t>10.6/S LA</t>
  </si>
  <si>
    <t>62.1 CU</t>
  </si>
  <si>
    <t>11.3 NI</t>
  </si>
  <si>
    <t>64.6 CU</t>
  </si>
  <si>
    <t>85.1 OC</t>
  </si>
  <si>
    <t>3.1/S OG</t>
  </si>
  <si>
    <t>1.1 OG</t>
  </si>
  <si>
    <t>8.1 OG</t>
  </si>
  <si>
    <t>12.2 OG</t>
  </si>
  <si>
    <t>83.4 OC</t>
  </si>
  <si>
    <t>1.2 OC/CU</t>
  </si>
  <si>
    <t>11.3.1/Z/S OC</t>
  </si>
  <si>
    <t>11.2.1/Z/S OC</t>
  </si>
  <si>
    <t>86.1 OC</t>
  </si>
  <si>
    <t>82.1 OC</t>
  </si>
  <si>
    <t>84.1 OC</t>
  </si>
  <si>
    <t>81.1 OC</t>
  </si>
  <si>
    <t>10.2/Z LA 3011</t>
  </si>
  <si>
    <t>10.3.1/Z/S OC</t>
  </si>
  <si>
    <t>10.3.1 LA</t>
  </si>
  <si>
    <t>10.5.1 CU</t>
  </si>
  <si>
    <t>10.5.1 LA</t>
  </si>
  <si>
    <t>10.5.1 OC</t>
  </si>
  <si>
    <t>10.5.1/S LA</t>
  </si>
  <si>
    <t>10.5.1/S OC</t>
  </si>
  <si>
    <t>10.5/S LA</t>
  </si>
  <si>
    <t>62.3 NI</t>
  </si>
  <si>
    <t>62.2 NI</t>
  </si>
  <si>
    <t>8.1 MS</t>
  </si>
  <si>
    <t>7.1 MS</t>
  </si>
  <si>
    <t>3.1/S MS</t>
  </si>
  <si>
    <t>3.1 MS</t>
  </si>
  <si>
    <t>64.10/S MS</t>
  </si>
  <si>
    <t>64.10 MS</t>
  </si>
  <si>
    <t>13.1 MI</t>
  </si>
  <si>
    <t>42.2 MI</t>
  </si>
  <si>
    <t>10.4/Z/S LA</t>
  </si>
  <si>
    <t>10.3/S LA</t>
  </si>
  <si>
    <t>10.3.1/S LA</t>
  </si>
  <si>
    <t>11.3/S LA</t>
  </si>
  <si>
    <t>10.3/Z/S LA</t>
  </si>
  <si>
    <t>10.2/Z/S LA</t>
  </si>
  <si>
    <t>10.2/S LA</t>
  </si>
  <si>
    <t>10.2.1/Z/S 3011</t>
  </si>
  <si>
    <t>11.2/S LA</t>
  </si>
  <si>
    <t>60.2 LA</t>
  </si>
  <si>
    <t>60.1 LA</t>
  </si>
  <si>
    <t>10.1.1/S LA</t>
  </si>
  <si>
    <t>11.1/S LA</t>
  </si>
  <si>
    <t>11.1.1/S LA</t>
  </si>
  <si>
    <t>41.10 MI</t>
  </si>
  <si>
    <t>12.4 MI</t>
  </si>
  <si>
    <t>12.2 MI</t>
  </si>
  <si>
    <t>12.1 MI</t>
  </si>
  <si>
    <t>26.1 MI</t>
  </si>
  <si>
    <t>27.1 MI</t>
  </si>
  <si>
    <t>64.4 NI</t>
  </si>
  <si>
    <t>64.5 NI</t>
  </si>
  <si>
    <t>10.1.1 LA</t>
  </si>
  <si>
    <t>10.2.1/Z LA</t>
  </si>
  <si>
    <t>11.2 LA</t>
  </si>
  <si>
    <t>12.1 LA</t>
  </si>
  <si>
    <t>12.4 LA</t>
  </si>
  <si>
    <t>11.4.1/Z CU</t>
  </si>
  <si>
    <t>11.6/S CU</t>
  </si>
  <si>
    <t>10.2.1/Z/S 8017</t>
  </si>
  <si>
    <t>10.4.1/Z OC</t>
  </si>
  <si>
    <t>10.6/S CU</t>
  </si>
  <si>
    <t>41.1 OC</t>
  </si>
  <si>
    <t>41.1 MI</t>
  </si>
  <si>
    <t>41.1.1 OC</t>
  </si>
  <si>
    <t>12.3 MI</t>
  </si>
  <si>
    <t>8.1 OC</t>
  </si>
  <si>
    <t>3.1 OC</t>
  </si>
  <si>
    <t>4.1 OC</t>
  </si>
  <si>
    <t>13.1 OC</t>
  </si>
  <si>
    <t>1.1 OC</t>
  </si>
  <si>
    <t>26.0 OC</t>
  </si>
  <si>
    <t>26.3 OC</t>
  </si>
  <si>
    <t>26.2 OC</t>
  </si>
  <si>
    <t>26.1 OC</t>
  </si>
  <si>
    <t>27.1 OC</t>
  </si>
  <si>
    <t>11.1/S OC</t>
  </si>
  <si>
    <t>59.1/S OC</t>
  </si>
  <si>
    <t>59.1 OC</t>
  </si>
  <si>
    <t>24.2 OC</t>
  </si>
  <si>
    <t>24.1 OC</t>
  </si>
  <si>
    <t>64.1 NI</t>
  </si>
  <si>
    <t>12.4 OC</t>
  </si>
  <si>
    <t>12.3 OC</t>
  </si>
  <si>
    <t>12.2 OC</t>
  </si>
  <si>
    <t>12.1 OC</t>
  </si>
  <si>
    <t>41.10 OC</t>
  </si>
  <si>
    <t>58.2 OC</t>
  </si>
  <si>
    <t>58.1 OC</t>
  </si>
  <si>
    <t>20.1/S OC</t>
  </si>
  <si>
    <t>20.1.1/S OC</t>
  </si>
  <si>
    <t>11.5/S OC</t>
  </si>
  <si>
    <t>11.3/Z/S OC</t>
  </si>
  <si>
    <t>10.5/S OC</t>
  </si>
  <si>
    <t>10.4.1/Z/S OC</t>
  </si>
  <si>
    <t>10.4/Z/S OC</t>
  </si>
  <si>
    <t>10.3/S OC</t>
  </si>
  <si>
    <t>10.3.1/S OC</t>
  </si>
  <si>
    <t>11.3/S OC</t>
  </si>
  <si>
    <t>10.3/Z/S OC</t>
  </si>
  <si>
    <t>10.2/Z/S OC</t>
  </si>
  <si>
    <t>10.2/S OC</t>
  </si>
  <si>
    <t>10.2.1/S OC</t>
  </si>
  <si>
    <t>1.2 OC</t>
  </si>
  <si>
    <t>2.2 OC</t>
  </si>
  <si>
    <t>2.1 OC</t>
  </si>
  <si>
    <t>55.1 OC</t>
  </si>
  <si>
    <t>6.1 OC</t>
  </si>
  <si>
    <t>5.1 OC</t>
  </si>
  <si>
    <t>42.2 OC</t>
  </si>
  <si>
    <t>42.2.1 OC</t>
  </si>
  <si>
    <t>73.1 OC</t>
  </si>
  <si>
    <t>71.1 OC</t>
  </si>
  <si>
    <t>37.6 OC</t>
  </si>
  <si>
    <t>37.1 OC</t>
  </si>
  <si>
    <t>37.5 OC</t>
  </si>
  <si>
    <t>37.4 OC</t>
  </si>
  <si>
    <t>37.2 OC</t>
  </si>
  <si>
    <t>37.3 OC</t>
  </si>
  <si>
    <t>62.5 NI</t>
  </si>
  <si>
    <t>62.4 NI</t>
  </si>
  <si>
    <t>11.2.1 LA</t>
  </si>
  <si>
    <t>Шина выравнивания потенциала</t>
  </si>
  <si>
    <t>Бетонный держатель для кабельных лотков</t>
  </si>
  <si>
    <t>10.2/Z LA 8017</t>
  </si>
  <si>
    <t>10.4/Z CU</t>
  </si>
  <si>
    <t>11.3.1/Z OC</t>
  </si>
  <si>
    <t>10.3/Z OC</t>
  </si>
  <si>
    <t>11.3/Z OC</t>
  </si>
  <si>
    <t>11.5 LA</t>
  </si>
  <si>
    <t>10.5 LA</t>
  </si>
  <si>
    <t>10.5 CU</t>
  </si>
  <si>
    <t>11.2.1 OC</t>
  </si>
  <si>
    <t>10.1 LA 8019</t>
  </si>
  <si>
    <t>11.2/Z OC</t>
  </si>
  <si>
    <t>11.2/Z CU</t>
  </si>
  <si>
    <t>10.2 LA 3011</t>
  </si>
  <si>
    <t>10.4/Z OC</t>
  </si>
  <si>
    <t>17.3 LA</t>
  </si>
  <si>
    <t>17.2 LA</t>
  </si>
  <si>
    <t>17.1 LA</t>
  </si>
  <si>
    <t>16.1.1 CU</t>
  </si>
  <si>
    <t>16.1.1 LA</t>
  </si>
  <si>
    <t>15.1.1 LA</t>
  </si>
  <si>
    <t>15.1 LA</t>
  </si>
  <si>
    <t>11.4/Z CU</t>
  </si>
  <si>
    <t>11.4/Z LA</t>
  </si>
  <si>
    <t>11.4/Z OC</t>
  </si>
  <si>
    <t>11.3.1/S OC</t>
  </si>
  <si>
    <t>11.1.1 CU</t>
  </si>
  <si>
    <t>11.1.1 LA</t>
  </si>
  <si>
    <t>11.1 LA</t>
  </si>
  <si>
    <t>10.2/Z CU</t>
  </si>
  <si>
    <t>10.1.1 CU</t>
  </si>
  <si>
    <t>10.2/Z OC</t>
  </si>
  <si>
    <t>15.1.1 CU</t>
  </si>
  <si>
    <t>11.2/S OC</t>
  </si>
  <si>
    <t>11.3/Z CU</t>
  </si>
  <si>
    <t>10.2 LA 8004</t>
  </si>
  <si>
    <t>20.1.1 OC</t>
  </si>
  <si>
    <t>12.2 LA</t>
  </si>
  <si>
    <t>16.1 LA</t>
  </si>
  <si>
    <t>10.3 LA</t>
  </si>
  <si>
    <t>43.2 CU</t>
  </si>
  <si>
    <t>10.2.1 CU</t>
  </si>
  <si>
    <t>57.1 OC</t>
  </si>
  <si>
    <t>29.1 CU</t>
  </si>
  <si>
    <t>11.3.1 OC</t>
  </si>
  <si>
    <t>15.1.1 OC</t>
  </si>
  <si>
    <t>16.1.1 OC</t>
  </si>
  <si>
    <t>42.1.1 OC</t>
  </si>
  <si>
    <t>10.3.1 OC</t>
  </si>
  <si>
    <t>10.2.1 OC</t>
  </si>
  <si>
    <t>59.2 LA</t>
  </si>
  <si>
    <t>11.3.1 CU</t>
  </si>
  <si>
    <t>43.3 CU</t>
  </si>
  <si>
    <t>11.1.1 OC</t>
  </si>
  <si>
    <t>10.1.1 OC</t>
  </si>
  <si>
    <t>26.3 MI</t>
  </si>
  <si>
    <t>28.2 MI</t>
  </si>
  <si>
    <t>20.1 CU</t>
  </si>
  <si>
    <t>15.1 CU</t>
  </si>
  <si>
    <t>42.10 OC</t>
  </si>
  <si>
    <t>54.1 OC</t>
  </si>
  <si>
    <t>26.2 MI</t>
  </si>
  <si>
    <t>11.1 CU</t>
  </si>
  <si>
    <t>DR 7 OC</t>
  </si>
  <si>
    <t>DR 8 CU</t>
  </si>
  <si>
    <t>48.5 OC</t>
  </si>
  <si>
    <t>48.4 OC</t>
  </si>
  <si>
    <t>48.8 OC</t>
  </si>
  <si>
    <t>48.7 OC</t>
  </si>
  <si>
    <t>48.6 OC</t>
  </si>
  <si>
    <t>47.8 OC</t>
  </si>
  <si>
    <t>47.7 OC</t>
  </si>
  <si>
    <t>47.6 OC</t>
  </si>
  <si>
    <t>47.5 OC</t>
  </si>
  <si>
    <t xml:space="preserve">47.4 OC </t>
  </si>
  <si>
    <t>47.2 OC</t>
  </si>
  <si>
    <t>DR 8 OC</t>
  </si>
  <si>
    <t>42.5 MI</t>
  </si>
  <si>
    <t>42.4 MI</t>
  </si>
  <si>
    <t>42.1 MI</t>
  </si>
  <si>
    <t>28.1 MI</t>
  </si>
  <si>
    <t>16.1 CU</t>
  </si>
  <si>
    <t>11.5 CU</t>
  </si>
  <si>
    <t>11.3 CU</t>
  </si>
  <si>
    <t>11.2 CU</t>
  </si>
  <si>
    <t>10.3 CU</t>
  </si>
  <si>
    <t>10.2 CU</t>
  </si>
  <si>
    <t>10.1 CU</t>
  </si>
  <si>
    <t>42.5 OC</t>
  </si>
  <si>
    <t>42.4 OC</t>
  </si>
  <si>
    <t>42.1 OC</t>
  </si>
  <si>
    <t>29.1 NI</t>
  </si>
  <si>
    <t>28.2 OC</t>
  </si>
  <si>
    <t>28.1 OC</t>
  </si>
  <si>
    <t>20.1 OC</t>
  </si>
  <si>
    <t>16.1 OC</t>
  </si>
  <si>
    <t>15.1 OC</t>
  </si>
  <si>
    <t>11.3 OC</t>
  </si>
  <si>
    <t>11.2 OC</t>
  </si>
  <si>
    <t>11.1 OC</t>
  </si>
  <si>
    <t>10.3 OC</t>
  </si>
  <si>
    <t>10.2 OC</t>
  </si>
  <si>
    <t>60.2 OC</t>
  </si>
  <si>
    <t>60.1 OC</t>
  </si>
  <si>
    <t>22.1.1 OC</t>
  </si>
  <si>
    <t>22.1 OC</t>
  </si>
  <si>
    <t>кг</t>
  </si>
  <si>
    <t>OC</t>
  </si>
  <si>
    <t>шт</t>
  </si>
  <si>
    <t>10.1/S OC</t>
  </si>
  <si>
    <t>10.1.1/S OC</t>
  </si>
  <si>
    <t>11.1.1/S OC</t>
  </si>
  <si>
    <t>59.2 OC</t>
  </si>
  <si>
    <t>15.1/S LA</t>
  </si>
  <si>
    <t>16.1/S LA</t>
  </si>
  <si>
    <t>15.1.1/S LA</t>
  </si>
  <si>
    <t>11.4/Z/S LA</t>
  </si>
  <si>
    <t>11.2/Z/S LA</t>
  </si>
  <si>
    <t>16.1.1/S LA</t>
  </si>
  <si>
    <t>80.1 OC</t>
  </si>
  <si>
    <t>Клей для битумных покрытий и бетонных держателей</t>
  </si>
  <si>
    <r>
      <t xml:space="preserve">* </t>
    </r>
    <r>
      <rPr>
        <b/>
        <sz val="9"/>
        <rFont val="Tahoma"/>
        <family val="2"/>
        <charset val="238"/>
      </rPr>
      <t>OC</t>
    </r>
    <r>
      <rPr>
        <sz val="9"/>
        <rFont val="Tahoma"/>
        <family val="2"/>
        <charset val="238"/>
      </rPr>
      <t xml:space="preserve"> - оцинкованные детали</t>
    </r>
  </si>
  <si>
    <r>
      <t xml:space="preserve">* </t>
    </r>
    <r>
      <rPr>
        <b/>
        <sz val="9"/>
        <rFont val="Tahoma"/>
        <family val="2"/>
        <charset val="238"/>
      </rPr>
      <t>CU</t>
    </r>
    <r>
      <rPr>
        <sz val="9"/>
        <rFont val="Tahoma"/>
        <family val="2"/>
        <charset val="238"/>
      </rPr>
      <t xml:space="preserve">  - медные детали</t>
    </r>
  </si>
  <si>
    <r>
      <t xml:space="preserve">* </t>
    </r>
    <r>
      <rPr>
        <b/>
        <sz val="9"/>
        <rFont val="Tahoma"/>
        <family val="2"/>
        <charset val="238"/>
      </rPr>
      <t xml:space="preserve">MI  - </t>
    </r>
    <r>
      <rPr>
        <sz val="9"/>
        <rFont val="Tahoma"/>
        <family val="2"/>
        <charset val="238"/>
      </rPr>
      <t>детали с медным покрытием (только в том случае, когда детали не могут быть выполнены из меди)</t>
    </r>
  </si>
  <si>
    <r>
      <t xml:space="preserve">* </t>
    </r>
    <r>
      <rPr>
        <b/>
        <sz val="9"/>
        <rFont val="Tahoma"/>
        <family val="2"/>
        <charset val="238"/>
      </rPr>
      <t>LA</t>
    </r>
    <r>
      <rPr>
        <sz val="9"/>
        <rFont val="Tahoma"/>
        <family val="2"/>
        <charset val="238"/>
      </rPr>
      <t xml:space="preserve">   - детали покрытые лаком</t>
    </r>
  </si>
  <si>
    <t>CU/OC</t>
  </si>
  <si>
    <t>OG</t>
  </si>
  <si>
    <t>28.4 OC</t>
  </si>
  <si>
    <t>28.3 OC</t>
  </si>
  <si>
    <t>11.2.1/Z OC</t>
  </si>
  <si>
    <t>10.2.1/Z OC</t>
  </si>
  <si>
    <t>10.1 LA 3011</t>
  </si>
  <si>
    <t>11.2.1/S OC</t>
  </si>
  <si>
    <t>10.3.1/Z CU</t>
  </si>
  <si>
    <t>11.3.1/Z CU</t>
  </si>
  <si>
    <t>DR AL 10</t>
  </si>
  <si>
    <t>12.6 OC</t>
  </si>
  <si>
    <t>10.1 LA 3000</t>
  </si>
  <si>
    <t>11.5.1 CU</t>
  </si>
  <si>
    <t>10.3/Z CU</t>
  </si>
  <si>
    <t>63.1 CU</t>
  </si>
  <si>
    <t>54.1 CU</t>
  </si>
  <si>
    <t>10.1 LA 8004</t>
  </si>
  <si>
    <t>14.3 OC</t>
  </si>
  <si>
    <t>10.2.1 LA 9005</t>
  </si>
  <si>
    <t>10.3.1/Z OC</t>
  </si>
  <si>
    <t>10.3/Z LA</t>
  </si>
  <si>
    <t>11.3/Z LA</t>
  </si>
  <si>
    <t>11.2.1 CU</t>
  </si>
  <si>
    <t>63.1 LA</t>
  </si>
  <si>
    <t>10.2 LA 9005</t>
  </si>
  <si>
    <t>12.3 LA</t>
  </si>
  <si>
    <t>10.1 LA 9005</t>
  </si>
  <si>
    <t>3.1 LA</t>
  </si>
  <si>
    <t>10.2 LA 8019</t>
  </si>
  <si>
    <t>11.2.1/Z LA</t>
  </si>
  <si>
    <t>11.2.1/Z/S LA</t>
  </si>
  <si>
    <t>11.2/Z LA</t>
  </si>
  <si>
    <t>11.3 LA</t>
  </si>
  <si>
    <t>11.3.1 LA</t>
  </si>
  <si>
    <t>11.3.1/S LA</t>
  </si>
  <si>
    <t>7.1 R MI</t>
  </si>
  <si>
    <t>7.1 R OC</t>
  </si>
  <si>
    <t>7.1 R OG</t>
  </si>
  <si>
    <t>7.1 R LA</t>
  </si>
  <si>
    <t>7.2 R MI</t>
  </si>
  <si>
    <t>7.2 R OC</t>
  </si>
  <si>
    <t>7.2 R OG</t>
  </si>
  <si>
    <t>7.2 R LA</t>
  </si>
  <si>
    <t>ОС</t>
  </si>
  <si>
    <t>Зажим крестовидный с 4-мя отверстиями(4хМ8/30)</t>
  </si>
  <si>
    <t>Угловой держатель с пластиком</t>
  </si>
  <si>
    <t>Держатель под черепицу (L=330/100)</t>
  </si>
  <si>
    <t>Держатель под черепицу S-кручение(L=330/100)</t>
  </si>
  <si>
    <t>Держатель под черепицу (L=330/150)</t>
  </si>
  <si>
    <t>Держатель под черепицу с крючком (L=330/100)</t>
  </si>
  <si>
    <t>Держатель под черепицу с крючком S-кручение (L=330/100)</t>
  </si>
  <si>
    <t>Держатель под черепицу S-кручение(L=330/150)</t>
  </si>
  <si>
    <t>Держатель под черепицу с крючком (L=330/150)</t>
  </si>
  <si>
    <t>Держатель под черепицу с крючком S-кручение (L=330/150)</t>
  </si>
  <si>
    <t>Угловой держатель S-кручение(L=100/100)</t>
  </si>
  <si>
    <t>Угловой держатель S-кручение(L=100/150)</t>
  </si>
  <si>
    <t>Угловой держатель(L=100/100)</t>
  </si>
  <si>
    <t>Угловой держатель(L=100/150)</t>
  </si>
  <si>
    <t>Зажим крестовидный с 4-мя отверстиями(4хМ8/20)</t>
  </si>
  <si>
    <t>Держатель под черепицу (L=415/150)</t>
  </si>
  <si>
    <t>Держатель под черепицу (L=415/100)</t>
  </si>
  <si>
    <t>Держатель под черепицу S-кручение(L=415/100)</t>
  </si>
  <si>
    <t>Держатель под черепицу с крючком S-кручение (L=415/100)</t>
  </si>
  <si>
    <t>Держатель под черепицу с крючком (L=415/100)</t>
  </si>
  <si>
    <t>Держатель под черепицу S-кручение(L=415/150)</t>
  </si>
  <si>
    <t>Держатель под черепицу с крючком (L=415/150)</t>
  </si>
  <si>
    <t>Держатель под черепицу с крючком S-кручение (L=415/150)</t>
  </si>
  <si>
    <t>Держатель под черепицу с крючком (L=450/150)</t>
  </si>
  <si>
    <t>10.4/Z LA</t>
  </si>
  <si>
    <t>Держатель под черепицу с крючком (L=450/100)</t>
  </si>
  <si>
    <t>10.4.1/Z CU</t>
  </si>
  <si>
    <t>10.4.1/Z LA</t>
  </si>
  <si>
    <t>10.4.1/Z/S CU</t>
  </si>
  <si>
    <t>10.4.1/Z/S LA</t>
  </si>
  <si>
    <t>Держатель под черепицу с крючком S-кручение (L=450/100)</t>
  </si>
  <si>
    <t>Держатель под черепицу с крючком S-кручение (L=450/150)</t>
  </si>
  <si>
    <t>Держатель под черепицу с замком(L=150)</t>
  </si>
  <si>
    <t>Держатель под черепицу с замком(L=100)</t>
  </si>
  <si>
    <t>Держатель под черепицу с замком S-кручение(L=100)</t>
  </si>
  <si>
    <t>10.5.1/S CU</t>
  </si>
  <si>
    <t>Держатель под черепицу с замком S-кручение(L=150)</t>
  </si>
  <si>
    <t>Держатель под черепицу универсальный</t>
  </si>
  <si>
    <t>Держатель под черепицу универсальный S-кручение</t>
  </si>
  <si>
    <t>Инструмент для выравнивания прута 9-роликовый</t>
  </si>
  <si>
    <t>100.1EL</t>
  </si>
  <si>
    <t>Электрический инструмент для выравнивания прута 9-роликовый</t>
  </si>
  <si>
    <t>10.2/Z/P LA</t>
  </si>
  <si>
    <t>Держатель под черепицу с крючком с пластиком(L=330)</t>
  </si>
  <si>
    <t>10.3/Z/P LA</t>
  </si>
  <si>
    <t>Держатель под черепицу с крючком с пластиком(L=415)</t>
  </si>
  <si>
    <t>10.4/Z/P CU</t>
  </si>
  <si>
    <t>10.4/Z/P LA</t>
  </si>
  <si>
    <t>10.4/Z/P OC</t>
  </si>
  <si>
    <t>Держатель под черепицу с крючком с пластиком(L=450)</t>
  </si>
  <si>
    <t>Угловой держатель скрученный(L=100/150)</t>
  </si>
  <si>
    <t>Угловой держатель скрученный(L=100/100)</t>
  </si>
  <si>
    <t>Угловой держатель скрученный S-кручение(L=100/100)</t>
  </si>
  <si>
    <t>Угловой держатель скрученный S-кручение(L=100/150)</t>
  </si>
  <si>
    <t>Держатель под черепицу скрученный(L=330/150)</t>
  </si>
  <si>
    <t>Держатель под черепицу скрученный(L=330/100)</t>
  </si>
  <si>
    <t>Держатель под черепицу скрученный S-кручение(L=330/100)</t>
  </si>
  <si>
    <t>11.2.1/S LA</t>
  </si>
  <si>
    <t>Держатель под черепицу с крючком скрученный(L=330/100)</t>
  </si>
  <si>
    <t>Держатель под черепицу с крючком скрученный S-кручение(L=330/100)</t>
  </si>
  <si>
    <t>Держатель под черепицу скрученный S-кручение(L=330/150)</t>
  </si>
  <si>
    <t>Держатель под черепицу с крючком скрученный(L=330/150)</t>
  </si>
  <si>
    <t>Держатель под черепицу с крючком скрученный S-кручение(L=330/150)</t>
  </si>
  <si>
    <t>Держатель под черепицу скрученный(L=415/150)</t>
  </si>
  <si>
    <t>Держатель под черепицу скрученный(L=415/100)</t>
  </si>
  <si>
    <t>Держатель под черепицу скрученный S-кручение(L=415/100)</t>
  </si>
  <si>
    <t>11.3.1/S CU</t>
  </si>
  <si>
    <t>11.3.1/Z LA</t>
  </si>
  <si>
    <t>Держатель под черепицу с крючком скрученный(L=415/100)</t>
  </si>
  <si>
    <t>11.3.1/Z/S CU</t>
  </si>
  <si>
    <t>11.3.1/Z/S LA</t>
  </si>
  <si>
    <t>Держатель под черепицу с крючком скрученный S-кручение(L=415/150)</t>
  </si>
  <si>
    <t>Держатель под черепицу с крючком скрученный S-кручение(L=415/100)</t>
  </si>
  <si>
    <t>Держатель под черепицу скрученный S-кручение(L=415/150)</t>
  </si>
  <si>
    <t>Держатель под черепицу с крючком скрученный(L=415/150)</t>
  </si>
  <si>
    <t>Держатель под черепицу с крючком скрученный S-кручение(L=450/100)</t>
  </si>
  <si>
    <t>11.4.1/Z LA</t>
  </si>
  <si>
    <t>Держатель под черепицу с крючком скрученный(L=450/150)</t>
  </si>
  <si>
    <t>11.4.1/Z/S CU</t>
  </si>
  <si>
    <t>11.4.1/Z/S OC</t>
  </si>
  <si>
    <t>11.4.1/Z/S LA</t>
  </si>
  <si>
    <t>Держатель под черепицу с крючком скрученный(L=450/100)</t>
  </si>
  <si>
    <t>Держатель под черепицу с крючком скрученный S-кручение(L=450/150)</t>
  </si>
  <si>
    <t>11.5.1 LA</t>
  </si>
  <si>
    <t>Держатель под черепицу универсальный скрученный</t>
  </si>
  <si>
    <t>Держатель под черепицу универсальный скрученный S-кручение</t>
  </si>
  <si>
    <t>Держатель с распорным дюбелем(L=100)</t>
  </si>
  <si>
    <t>Держатель с распорным дюбелем(L=160)</t>
  </si>
  <si>
    <t>Держатель с распорным дюбелем(L=250)</t>
  </si>
  <si>
    <t>12.1 OG</t>
  </si>
  <si>
    <t>12.1.1 LA</t>
  </si>
  <si>
    <t>12.3 NI</t>
  </si>
  <si>
    <t>12.3 OG</t>
  </si>
  <si>
    <t>12.3.1 MI</t>
  </si>
  <si>
    <t>12.4 OG</t>
  </si>
  <si>
    <t>12.4.1 LA</t>
  </si>
  <si>
    <t>Держатель универсальный(L=160/25)</t>
  </si>
  <si>
    <t>Держатель универсальный(L=800/25)</t>
  </si>
  <si>
    <t>12.800 OC</t>
  </si>
  <si>
    <t>Держатель универсальный(L=100/20)</t>
  </si>
  <si>
    <t>Держатель с распорным дюбелем с пластиком(L=50)</t>
  </si>
  <si>
    <t>Держатель универсальный(L=125/20)</t>
  </si>
  <si>
    <t>Держатель универсальный(L=160/20)</t>
  </si>
  <si>
    <t>12.2/P LA</t>
  </si>
  <si>
    <t>Держатель с распорным дюбелем с пластиком(L=65)</t>
  </si>
  <si>
    <t>12.3/P LA</t>
  </si>
  <si>
    <t>Держатель с распорным дюбелем с пластиком(L=105)</t>
  </si>
  <si>
    <t>Держатель универсальный(L=250/20)</t>
  </si>
  <si>
    <t>Держатель универсальный(L=400/20)</t>
  </si>
  <si>
    <t>12.4/P LA</t>
  </si>
  <si>
    <t>Держатель с распорным дюбелем с пластиком(L=190)</t>
  </si>
  <si>
    <t>Натяжной контрольный зажим</t>
  </si>
  <si>
    <t>14.1 OC/CU</t>
  </si>
  <si>
    <t>14.1 OG</t>
  </si>
  <si>
    <t>OC/CU</t>
  </si>
  <si>
    <t>14.2 OC/CU</t>
  </si>
  <si>
    <t>14.2 OG</t>
  </si>
  <si>
    <t>14.2 NI</t>
  </si>
  <si>
    <t>14.3 CU</t>
  </si>
  <si>
    <t>14.3 OC/CU</t>
  </si>
  <si>
    <t>14.3 OG</t>
  </si>
  <si>
    <t>14.3 NI</t>
  </si>
  <si>
    <t>14.4 OC</t>
  </si>
  <si>
    <t>14.4 CU</t>
  </si>
  <si>
    <t>14.4 OC/CU</t>
  </si>
  <si>
    <t>14.4 OG</t>
  </si>
  <si>
    <t>14.4 NI</t>
  </si>
  <si>
    <t>Зажим крестовидный универсальный(57/57, 4xM8/25)</t>
  </si>
  <si>
    <t>Зажим крестовидный универсальный(57/80, 4xM8/25)</t>
  </si>
  <si>
    <t>Зажим крестовидный универсальный(80/70, 4xM8/25)</t>
  </si>
  <si>
    <t>Зажим крестовидный универсальный(100/100, 4xM10/30)</t>
  </si>
  <si>
    <t>Зажим крестовидный универсальный(57/57, 4xM8/50)</t>
  </si>
  <si>
    <t>14.5 CU</t>
  </si>
  <si>
    <t>14.5 OC/CU</t>
  </si>
  <si>
    <t>14.5 OG</t>
  </si>
  <si>
    <t>14.5 NI</t>
  </si>
  <si>
    <t>12.3/B OC</t>
  </si>
  <si>
    <t>12.3/B OG</t>
  </si>
  <si>
    <t>12.3/B MI</t>
  </si>
  <si>
    <t>Держатель с распорным дюбелем для полосы(D=40)</t>
  </si>
  <si>
    <t>12.4 K OC</t>
  </si>
  <si>
    <t>12.4 K CU</t>
  </si>
  <si>
    <t>12.4 K LA</t>
  </si>
  <si>
    <t>12.4 K OG</t>
  </si>
  <si>
    <t>Держатель угловой</t>
  </si>
  <si>
    <t>Держатель кровельный с подставкой(C=150)</t>
  </si>
  <si>
    <t>Держатель кровельный с подставкой(C=100)</t>
  </si>
  <si>
    <t>15.1.1 OG</t>
  </si>
  <si>
    <t>15.1.1 NI</t>
  </si>
  <si>
    <t>15.1.1/S OG</t>
  </si>
  <si>
    <t>15.1.1/S NI</t>
  </si>
  <si>
    <t>Держатель кровельный с подставкой S-кручение(C=100)</t>
  </si>
  <si>
    <t>15.1/S OG</t>
  </si>
  <si>
    <t>15.1/S NI</t>
  </si>
  <si>
    <t>15.1/P OC</t>
  </si>
  <si>
    <t>15.1/P CU</t>
  </si>
  <si>
    <t>15.1/P LA</t>
  </si>
  <si>
    <t>Держатель кровельный с подставкой MAX(C=150)</t>
  </si>
  <si>
    <t>Держатель кровельный с подставкой MAX(C=100)</t>
  </si>
  <si>
    <t>Держатель кровельный с подставкой MAX S-кручение(C=100)</t>
  </si>
  <si>
    <t>Держатель кровельный с подставкой MAX S-кручение(C=150)</t>
  </si>
  <si>
    <t>16.1/P OG</t>
  </si>
  <si>
    <t>Держатель кровельный с подставкой MAX с пластиком</t>
  </si>
  <si>
    <t>17.3 CU</t>
  </si>
  <si>
    <t>Держатель кровельный специальный(C=135)</t>
  </si>
  <si>
    <t>Держатель кровельный специальный MAX(C=400)</t>
  </si>
  <si>
    <t>Держатель кровельный специальный MAX(C=600)</t>
  </si>
  <si>
    <t>Зажим крестовидный с 2-мя отверстиями(2xM8/20)</t>
  </si>
  <si>
    <t>2.1 MS</t>
  </si>
  <si>
    <t>2.1 OG</t>
  </si>
  <si>
    <t>Зажим крестовидный с 2-мя отверстиями(2xM8/30)</t>
  </si>
  <si>
    <t>2.2 MS</t>
  </si>
  <si>
    <t>2.2 OG</t>
  </si>
  <si>
    <t>Коньковой зажим(D=150)</t>
  </si>
  <si>
    <t>20.1 OG</t>
  </si>
  <si>
    <t>Коньковой зажим(D=100)</t>
  </si>
  <si>
    <t>20.1.1 OG</t>
  </si>
  <si>
    <t>Коньковой зажим S-кручение(D=100)</t>
  </si>
  <si>
    <t>20.1.1/S LA</t>
  </si>
  <si>
    <t>20.1.1/S OG</t>
  </si>
  <si>
    <t>20.1/S OG</t>
  </si>
  <si>
    <t>Коньковой зажим S-кручение(D=150)</t>
  </si>
  <si>
    <t>Зажим крестовидный на плоское основание(D=135)</t>
  </si>
  <si>
    <t>22.1 CU</t>
  </si>
  <si>
    <t>Зажим крестовидный на плоское основание(D=75)</t>
  </si>
  <si>
    <t>Держатель вбиваемый(L=160)</t>
  </si>
  <si>
    <t>Держатель вбиваемый(L=250)</t>
  </si>
  <si>
    <t>26.0 MI</t>
  </si>
  <si>
    <t>Зажим натяжной(L=200)</t>
  </si>
  <si>
    <t>Зажим натяжной(L=300)</t>
  </si>
  <si>
    <t>Зажим натяжной(L=500)</t>
  </si>
  <si>
    <t>Зажим натяжной(L=700)</t>
  </si>
  <si>
    <t>27.1 OG</t>
  </si>
  <si>
    <t>Натяжной зажим петлевой</t>
  </si>
  <si>
    <t>28.1 OG</t>
  </si>
  <si>
    <t>28.2 OG</t>
  </si>
  <si>
    <t>Натяжная труба(L=300)</t>
  </si>
  <si>
    <t>Натяжная труба(L=400)</t>
  </si>
  <si>
    <t>28.4 MI</t>
  </si>
  <si>
    <t>Стержень для натяжки(L=300)</t>
  </si>
  <si>
    <t>Стержень для натяжки(L=400)</t>
  </si>
  <si>
    <t>Кровельный бетонный держатель</t>
  </si>
  <si>
    <t>29.1/S NI</t>
  </si>
  <si>
    <t>Кровельный бетонный держатель S-кручение</t>
  </si>
  <si>
    <t>PCV</t>
  </si>
  <si>
    <t>29.1/S OG</t>
  </si>
  <si>
    <t>3.1 NI</t>
  </si>
  <si>
    <t>3.1 OG</t>
  </si>
  <si>
    <t>Держатель прута на трубе</t>
  </si>
  <si>
    <t>Держатель прута на трубе S-кручение</t>
  </si>
  <si>
    <t>Кровельный держатель пластиковый без бетона</t>
  </si>
  <si>
    <t>Коньковой зажим с пластиком</t>
  </si>
  <si>
    <t>20.1/P LA</t>
  </si>
  <si>
    <t>Пластиковая подкладка</t>
  </si>
  <si>
    <t>Кровельный держатель пластиковый с бетоном с пластиком</t>
  </si>
  <si>
    <t>30.1 PCV</t>
  </si>
  <si>
    <t>30.1.1 PCV</t>
  </si>
  <si>
    <t>30.1.2 PCV</t>
  </si>
  <si>
    <t>30.1.3 PCV</t>
  </si>
  <si>
    <t>30.2 PCV</t>
  </si>
  <si>
    <t>30.2/P PCV</t>
  </si>
  <si>
    <t>30.2/W PCV</t>
  </si>
  <si>
    <t>Кровельный держатель пластиковый с бетоном высокий</t>
  </si>
  <si>
    <t>30.3 PCV</t>
  </si>
  <si>
    <t>Стяжка римская "кольцо-кольцо" M6</t>
  </si>
  <si>
    <t>Стяжка римская "кольцо-кольцо" M8</t>
  </si>
  <si>
    <t>Стяжка римская "крюк-крюк" M6</t>
  </si>
  <si>
    <t>Стяжка римская "крюк-крюк" M8</t>
  </si>
  <si>
    <t>Стяжка римская "крюк-кольцо" M6</t>
  </si>
  <si>
    <t>Стяжка римская "крюк-кольцо" M8</t>
  </si>
  <si>
    <t>Стяжка римская "крюк-кольцо" M10</t>
  </si>
  <si>
    <t>Стяжка римская "крюк-кольцо" M12</t>
  </si>
  <si>
    <t>Стяжка римская "крюк-кольцо" M14</t>
  </si>
  <si>
    <t>Стяжка римская "крюк-кольцо" M16</t>
  </si>
  <si>
    <t>Тросовый зажим(D=3)</t>
  </si>
  <si>
    <t>Тросовый зажим(D=5)</t>
  </si>
  <si>
    <t>Тросовый зажим(D=6)</t>
  </si>
  <si>
    <t>Тросовый зажим(D=8)</t>
  </si>
  <si>
    <t>Тросовый зажим(D=10)</t>
  </si>
  <si>
    <t>Тросовый зажим(D=11)</t>
  </si>
  <si>
    <t>Тросовый зажим(D=13)</t>
  </si>
  <si>
    <t>Тросовый зажим(D=14)</t>
  </si>
  <si>
    <t>Тросовый зажим(D=16)</t>
  </si>
  <si>
    <t>Кронштейн с резиновой прокладкой(D=15-19)</t>
  </si>
  <si>
    <t>Кронштейн с резиновой прокладкой(D=20-24)</t>
  </si>
  <si>
    <t>Кронштейн с резиновой прокладкой(D=25-30)</t>
  </si>
  <si>
    <t>Кронштейн с резиновой прокладкой(D=32-37)</t>
  </si>
  <si>
    <t>Кронштейн с резиновой прокладкой(D=48-53)</t>
  </si>
  <si>
    <t>Кронштейн с резиновой прокладкой(D=59-63)</t>
  </si>
  <si>
    <t>39.1 NI</t>
  </si>
  <si>
    <t xml:space="preserve">Экран токо-отводящего прута(швеллер) </t>
  </si>
  <si>
    <t>39.1 OG</t>
  </si>
  <si>
    <t>39.2 NI</t>
  </si>
  <si>
    <t xml:space="preserve">Экран токо-отводящего прута(уголок) </t>
  </si>
  <si>
    <t>4.1 OG</t>
  </si>
  <si>
    <t>Соединитель контрольный с 4-мя отверстиями</t>
  </si>
  <si>
    <t>41.1.1T OG</t>
  </si>
  <si>
    <t>30.1D PL PCV</t>
  </si>
  <si>
    <t>29.1K</t>
  </si>
  <si>
    <t xml:space="preserve">Заземлитель стержневой "TERRA-GROM" (комплект) </t>
  </si>
  <si>
    <t>41.1.1 MI</t>
  </si>
  <si>
    <t>Заземлитель штыревой 3x1 d16 (комплект 3-метровый)</t>
  </si>
  <si>
    <t>Заземлитель штыревой 2x1,5 d16 (комплект 3-метровый)</t>
  </si>
  <si>
    <t>Заземлитель штыревой 3x1 d20 (комплект 3-метровый)</t>
  </si>
  <si>
    <t>Штырь заземлителя d16 (L=1000)</t>
  </si>
  <si>
    <t>Штырь заземлителя d16 (L=1500)</t>
  </si>
  <si>
    <t>Штырь заземлителя d20 (L=1000)</t>
  </si>
  <si>
    <t>Штырь заземлителя d20 (L=1500)</t>
  </si>
  <si>
    <t>42.10 MI</t>
  </si>
  <si>
    <t>42.10.1 MI</t>
  </si>
  <si>
    <t>Соединитель штыря заземлителя и полосы (d16)</t>
  </si>
  <si>
    <t>42.2.1 MI</t>
  </si>
  <si>
    <t>42.2.1 OC/CU</t>
  </si>
  <si>
    <t>Соединитель штыря заземлителя и полосы (d20)</t>
  </si>
  <si>
    <t>42.2.1SP OC</t>
  </si>
  <si>
    <t>42.2.1SP OC/CU</t>
  </si>
  <si>
    <t>42.2.1SP MI</t>
  </si>
  <si>
    <t>Соединитель штыря заземлителя и полосы 40x4 (d16)</t>
  </si>
  <si>
    <t>Винт-заглушка d16</t>
  </si>
  <si>
    <t>Соединитель d16</t>
  </si>
  <si>
    <t>Наконечник d16</t>
  </si>
  <si>
    <t>43.2.1 AL</t>
  </si>
  <si>
    <t>Молниеприемник с бетонным основанием 19kg (H=1000)</t>
  </si>
  <si>
    <t>Молниеприемник с бетонным основанием 19kg (H=2000)</t>
  </si>
  <si>
    <t>Молниеприемник с бетонным основанием 40kg (H=2000)</t>
  </si>
  <si>
    <t>43.4 CU</t>
  </si>
  <si>
    <t>Молниеприемник с бетонным основанием(H=3000)</t>
  </si>
  <si>
    <t>Молниеприемник с бетонным основанием(H=4000)</t>
  </si>
  <si>
    <t>Молниеприемник с металическим основанием(H=1000)</t>
  </si>
  <si>
    <t>Молниеприемник с металическим основанием(H=2000)</t>
  </si>
  <si>
    <t>Молниеприемник с металическим основанием(H=3000)</t>
  </si>
  <si>
    <t>Молниеприемник с металическим основанием(H=4000)</t>
  </si>
  <si>
    <t>43.82 PCV</t>
  </si>
  <si>
    <t>43.9 ОG</t>
  </si>
  <si>
    <t>Подставка под мачту</t>
  </si>
  <si>
    <t>Труба углового монтажного кронштейна</t>
  </si>
  <si>
    <t>Угловой монтажный кронштейн</t>
  </si>
  <si>
    <t>Поворотный монтажный кронштейн</t>
  </si>
  <si>
    <t>44.1 OG</t>
  </si>
  <si>
    <t>45.1 OG</t>
  </si>
  <si>
    <t>46.1 OG</t>
  </si>
  <si>
    <t>47.1 LA</t>
  </si>
  <si>
    <t>47.2 LA</t>
  </si>
  <si>
    <t>47.3 LA</t>
  </si>
  <si>
    <t>47.4 LA</t>
  </si>
  <si>
    <t>47.5 LA</t>
  </si>
  <si>
    <t>47.6 LA</t>
  </si>
  <si>
    <t>47.7 LA</t>
  </si>
  <si>
    <t>47.8 LA</t>
  </si>
  <si>
    <t>48.1 LA</t>
  </si>
  <si>
    <t>48.2 LA</t>
  </si>
  <si>
    <t>48.5 LA</t>
  </si>
  <si>
    <t>48.7 LA</t>
  </si>
  <si>
    <t>48.8 LA</t>
  </si>
  <si>
    <t>49.1 PCV</t>
  </si>
  <si>
    <t>54.1 OG</t>
  </si>
  <si>
    <t>Зажим "тройник"</t>
  </si>
  <si>
    <t>5.1 OC/CU</t>
  </si>
  <si>
    <t>Соединитель контрольный с 2-мя отверстиями</t>
  </si>
  <si>
    <t>55.1 OG</t>
  </si>
  <si>
    <t>55.1 NI</t>
  </si>
  <si>
    <t>Зажим крестовидный с 1-м отверстием M8/30</t>
  </si>
  <si>
    <t>56.1 AL</t>
  </si>
  <si>
    <t>Соединитель контрольный AL/ZN</t>
  </si>
  <si>
    <t>57.1 OG</t>
  </si>
  <si>
    <t>Клиновый соединитель</t>
  </si>
  <si>
    <t>Держатель монтажного кронштейна(L=220)</t>
  </si>
  <si>
    <t>Держатель монтажного кронштейна(L=265)</t>
  </si>
  <si>
    <t>59.1 NI</t>
  </si>
  <si>
    <t>59.1 OG</t>
  </si>
  <si>
    <t>Коньковой зажим G5 МАХ регулируемый</t>
  </si>
  <si>
    <t>Коньковой зажим G5 регулируемый</t>
  </si>
  <si>
    <t>Коньковой зажим G5 регулируемый S-кручение</t>
  </si>
  <si>
    <t>59.1/S NI</t>
  </si>
  <si>
    <t>59.1/S OG</t>
  </si>
  <si>
    <t>59.1B CU</t>
  </si>
  <si>
    <t>59.1B OC</t>
  </si>
  <si>
    <t>59.1B NI</t>
  </si>
  <si>
    <t>Держатель на жестяную кровлю</t>
  </si>
  <si>
    <t>59.1B OG</t>
  </si>
  <si>
    <t>59.1B/S CU</t>
  </si>
  <si>
    <t>Держатель на жестяную кровлю S-кручение</t>
  </si>
  <si>
    <t>59.1B/S LA</t>
  </si>
  <si>
    <t>59.1B/S OC</t>
  </si>
  <si>
    <t>59.1MAX CU</t>
  </si>
  <si>
    <t>59.1MAX LA</t>
  </si>
  <si>
    <t>59.1MAX OC</t>
  </si>
  <si>
    <t>59.1MAX OG</t>
  </si>
  <si>
    <t>59.1MAX/S CU</t>
  </si>
  <si>
    <t>59.1MAX/S LA</t>
  </si>
  <si>
    <t>59.1MAX/S OC</t>
  </si>
  <si>
    <t>59.1MAX/S NI</t>
  </si>
  <si>
    <t>Коньковой зажим G5 МАХ регулируемый S-кручение</t>
  </si>
  <si>
    <t>50.1 PCV</t>
  </si>
  <si>
    <t>Корпус для контрольного соединения в грунте(комплект)</t>
  </si>
  <si>
    <t>59.2 OG</t>
  </si>
  <si>
    <t>Коньковой зажим G6 регулируемый с пластиком</t>
  </si>
  <si>
    <t>59.2MAX OG</t>
  </si>
  <si>
    <t>59.2MAX OC</t>
  </si>
  <si>
    <t>59.2MAX LA</t>
  </si>
  <si>
    <t>59.2MAX CU</t>
  </si>
  <si>
    <t>Коньковой зажим G6 МАХ регулируемый с пластиком</t>
  </si>
  <si>
    <t>Соединитель контрольный "прут - прут"</t>
  </si>
  <si>
    <t>60.1 NI</t>
  </si>
  <si>
    <t>Держатель мачты 250х100 d31</t>
  </si>
  <si>
    <t>60.2 NI</t>
  </si>
  <si>
    <t>Держатель мачты 250х200 d52</t>
  </si>
  <si>
    <t>61.25 NI</t>
  </si>
  <si>
    <t>61.25 CU</t>
  </si>
  <si>
    <t>61.8 OC</t>
  </si>
  <si>
    <t>Счетчик разряда молний PLW-03a</t>
  </si>
  <si>
    <t>Мачта(L=1000)</t>
  </si>
  <si>
    <t>Мачта(L=2000)</t>
  </si>
  <si>
    <t>Мачта(L=3000)</t>
  </si>
  <si>
    <t>Мачта(L=4000)</t>
  </si>
  <si>
    <t>Мачта(L=5000)</t>
  </si>
  <si>
    <t>Мачта(L=6000)</t>
  </si>
  <si>
    <t>Универсальный держатель(С=100)</t>
  </si>
  <si>
    <t>63.1 NI</t>
  </si>
  <si>
    <t>63.2 OG</t>
  </si>
  <si>
    <t>63.2 LA</t>
  </si>
  <si>
    <t>63.2 NI</t>
  </si>
  <si>
    <t>Универсальный держатель(С=50)</t>
  </si>
  <si>
    <t>Держатель прикручиваемый</t>
  </si>
  <si>
    <t>63.1/P LA</t>
  </si>
  <si>
    <t>63.1/P OG</t>
  </si>
  <si>
    <t>Обойма для водосточных труб d80</t>
  </si>
  <si>
    <t>Обойма для водосточных труб d80 S-кручение</t>
  </si>
  <si>
    <t>Обойма для водосточных труб d100</t>
  </si>
  <si>
    <t>Обойма для водосточных труб d100 S-кручение</t>
  </si>
  <si>
    <t>Обойма для водосточных труб d100 с пластиком</t>
  </si>
  <si>
    <t>Обойма для водосточных труб d80 с пластиком</t>
  </si>
  <si>
    <t>64.08/P CU</t>
  </si>
  <si>
    <t>64.08/P LA</t>
  </si>
  <si>
    <t>64.08/P NI</t>
  </si>
  <si>
    <t>64.10/P LA</t>
  </si>
  <si>
    <t>64.1/U NI NI</t>
  </si>
  <si>
    <t>64.2/U NI NI</t>
  </si>
  <si>
    <r>
      <t>Обойма универсальная для водосточных труб(</t>
    </r>
    <r>
      <rPr>
        <sz val="8"/>
        <color indexed="8"/>
        <rFont val="Calibri"/>
        <family val="2"/>
        <charset val="204"/>
      </rPr>
      <t>≤</t>
    </r>
    <r>
      <rPr>
        <sz val="8"/>
        <color indexed="8"/>
        <rFont val="Arial"/>
        <family val="2"/>
        <charset val="238"/>
      </rPr>
      <t>80)</t>
    </r>
  </si>
  <si>
    <r>
      <t>Обойма универсальная для водосточных труб(</t>
    </r>
    <r>
      <rPr>
        <sz val="8"/>
        <color indexed="8"/>
        <rFont val="Calibri"/>
        <family val="2"/>
        <charset val="204"/>
      </rPr>
      <t>≥</t>
    </r>
    <r>
      <rPr>
        <sz val="8"/>
        <color indexed="8"/>
        <rFont val="Arial"/>
        <family val="2"/>
        <charset val="238"/>
      </rPr>
      <t>80)</t>
    </r>
  </si>
  <si>
    <t>Зажимный крепёж</t>
  </si>
  <si>
    <t>Держатель закрепляющий</t>
  </si>
  <si>
    <t>Хомут трубный(1/2'')</t>
  </si>
  <si>
    <t>Хомут трубный(3/4'')</t>
  </si>
  <si>
    <t>Хомут трубный(1'')</t>
  </si>
  <si>
    <t>Хомут трубный(1+1/4'')</t>
  </si>
  <si>
    <t>Хомут трубный(1+1/2'')</t>
  </si>
  <si>
    <t>Хомут трубный(2'')</t>
  </si>
  <si>
    <t>65.R OC</t>
  </si>
  <si>
    <t>Регулировочный комплект для мачты</t>
  </si>
  <si>
    <t>65.4 NI</t>
  </si>
  <si>
    <t>Молниеприемник с тройным бетонным основанием(H=4000)</t>
  </si>
  <si>
    <t>65.5 NI</t>
  </si>
  <si>
    <t>Молниеприемник с тройным бетонным основанием(H=5000)</t>
  </si>
  <si>
    <t>65.6 NI</t>
  </si>
  <si>
    <t>Молниеприемник с тройным бетонным основанием(H=6000)</t>
  </si>
  <si>
    <t>65.7 NI</t>
  </si>
  <si>
    <t>Молниеприемник с тройным бетонным основанием(H=7000)</t>
  </si>
  <si>
    <t>65.4 Zi OC</t>
  </si>
  <si>
    <t>65.4 Zi NI</t>
  </si>
  <si>
    <t>Молниеприемник с тройным бетонным основанием с изолированным токоотводом(H=4000)</t>
  </si>
  <si>
    <t>65.5 Zi OC</t>
  </si>
  <si>
    <t>65.5 Zi NI</t>
  </si>
  <si>
    <t>Молниеприемник с тройным бетонным основанием с изолированным токоотводом(H=5000)</t>
  </si>
  <si>
    <t>65.6 Zi OC</t>
  </si>
  <si>
    <t>65.6 Zi NI</t>
  </si>
  <si>
    <t>Молниеприемник с тройным бетонным основанием с изолированным токоотводом(H=6000)</t>
  </si>
  <si>
    <t>65.7 Zi OC</t>
  </si>
  <si>
    <t>65.7 Zi NI</t>
  </si>
  <si>
    <t>Молниеприемник с тройным бетонным основанием с изолированным токоотводом(H=7000)</t>
  </si>
  <si>
    <t>Молниеприемник с металическим основанием(H=5000)</t>
  </si>
  <si>
    <t>Молниеприемник с металическим основанием(H=6000)</t>
  </si>
  <si>
    <t>Молниеприемник с металическим основанием(H=7000)</t>
  </si>
  <si>
    <t>65.4.1 Zi NI</t>
  </si>
  <si>
    <t>Молниеприемник с изолированным токоотводом(H=4000)</t>
  </si>
  <si>
    <t>65.5.1 Zi NI</t>
  </si>
  <si>
    <t>Молниеприемник с изолированным токоотводом(H=5000)</t>
  </si>
  <si>
    <t>65.6.1 Zi NI</t>
  </si>
  <si>
    <t>Молниеприемник с изолированным токоотводом(H=6000)</t>
  </si>
  <si>
    <t>65.7.1 Zi NI</t>
  </si>
  <si>
    <t>Молниеприемник с изолированным токоотводом(H=7000)</t>
  </si>
  <si>
    <t>65.8 NI</t>
  </si>
  <si>
    <t>65.9 NI</t>
  </si>
  <si>
    <t>65.10 NI</t>
  </si>
  <si>
    <t>Молниеприемник с бетонными основаниями(H=8000)</t>
  </si>
  <si>
    <t>Молниеприемник с бетонными основаниями(H=9000)</t>
  </si>
  <si>
    <t>Молниеприемник с бетонными основаниями(H=10000)</t>
  </si>
  <si>
    <t>68.1/B PVC</t>
  </si>
  <si>
    <t xml:space="preserve">PVC </t>
  </si>
  <si>
    <t>68.1/SZ PVC</t>
  </si>
  <si>
    <t xml:space="preserve">Пластиковый корпус для контрольного фасадного соединения белый (B=60) </t>
  </si>
  <si>
    <t xml:space="preserve">Пластиковый корпус для контрольного фасадного соединения белый (B=100) </t>
  </si>
  <si>
    <t xml:space="preserve">Пластиковый корпус для контрольного фасадного соединения серый (B=60) </t>
  </si>
  <si>
    <t xml:space="preserve">Пластиковый корпус для контрольного фасадного соединения серый (B=100) </t>
  </si>
  <si>
    <t>68.2/B PVC</t>
  </si>
  <si>
    <t>68.2/SZ PVC</t>
  </si>
  <si>
    <t>Дверцы ревизионные</t>
  </si>
  <si>
    <t>68.4\К PCV</t>
  </si>
  <si>
    <t>68.4\В PCV</t>
  </si>
  <si>
    <t>68.4\ВR PCV</t>
  </si>
  <si>
    <t>68.4\SZ PCV</t>
  </si>
  <si>
    <t>Пластиковый корпус для контрольного фасадного соединения светло-бежевый</t>
  </si>
  <si>
    <t>Пластиковый корпус для контрольного фасадного соединения белый</t>
  </si>
  <si>
    <t>Пластиковый корпус для контрольного фасадного соединения коричневый</t>
  </si>
  <si>
    <t>Пластиковый корпус для контрольного фасадного соединения серый</t>
  </si>
  <si>
    <t>69.1 OC</t>
  </si>
  <si>
    <t>69.2 OC</t>
  </si>
  <si>
    <t>7.1 NI</t>
  </si>
  <si>
    <t>Зажим универсальный(2 элемента)</t>
  </si>
  <si>
    <t>Продольный зажим d10</t>
  </si>
  <si>
    <t>Продольный зажим d16</t>
  </si>
  <si>
    <t>70.10 NI</t>
  </si>
  <si>
    <t>70.15 NI</t>
  </si>
  <si>
    <t>70.20 NI</t>
  </si>
  <si>
    <t>70.30 NI</t>
  </si>
  <si>
    <t>Молниеприемник(L=1000)</t>
  </si>
  <si>
    <t>Молниеприемник(L=1500)</t>
  </si>
  <si>
    <t>Молниеприемник(L=2000)</t>
  </si>
  <si>
    <t>Молниеприемник(L=3000)</t>
  </si>
  <si>
    <t>Заземлительный кронштейн для полосы</t>
  </si>
  <si>
    <t>Маркировочное соединение</t>
  </si>
  <si>
    <t>Соединение заземляющее d10</t>
  </si>
  <si>
    <t>Соединение заземляющее d12</t>
  </si>
  <si>
    <t>Держатель для полосы с фиксирующим болтом</t>
  </si>
  <si>
    <t>74.1 CU</t>
  </si>
  <si>
    <t>74.1 OG</t>
  </si>
  <si>
    <t>Держатель для полосы(A=45)</t>
  </si>
  <si>
    <t>74.2 LA</t>
  </si>
  <si>
    <t>74.2 CU</t>
  </si>
  <si>
    <t>74.2 MS</t>
  </si>
  <si>
    <t>Держатель для полосы(A=70)</t>
  </si>
  <si>
    <t>74.2.1 OG</t>
  </si>
  <si>
    <t>74.2.1 LA</t>
  </si>
  <si>
    <t>74.2.1 MS</t>
  </si>
  <si>
    <t>75.11 OC</t>
  </si>
  <si>
    <t>75.12 OC</t>
  </si>
  <si>
    <t>75.13 OC</t>
  </si>
  <si>
    <t>75.14 OC</t>
  </si>
  <si>
    <t>75.15 OC</t>
  </si>
  <si>
    <t>75.16 OC</t>
  </si>
  <si>
    <t>75.17 OC</t>
  </si>
  <si>
    <t>75.18 OC</t>
  </si>
  <si>
    <t>Крюк натяжной M16X110</t>
  </si>
  <si>
    <t>Крюк натяжной M16X150</t>
  </si>
  <si>
    <t>Крюк натяжной M16X215</t>
  </si>
  <si>
    <t>Крюк натяжной M16X255</t>
  </si>
  <si>
    <t>Крюк натяжной M16X300</t>
  </si>
  <si>
    <t>Крюк натяжной M16X360</t>
  </si>
  <si>
    <t>Крюк натяжной M16X420</t>
  </si>
  <si>
    <t>Крюк натяжной M16X500</t>
  </si>
  <si>
    <t>Крюк натяжной M16X550</t>
  </si>
  <si>
    <t>Крюк натяжной M16X600</t>
  </si>
  <si>
    <t>Крюк натяжной M20X120</t>
  </si>
  <si>
    <t>Крюк натяжной M20X160</t>
  </si>
  <si>
    <t>Крюк натяжной M20X220</t>
  </si>
  <si>
    <t>Крюк натяжной M20X250</t>
  </si>
  <si>
    <t>Крюк натяжной M20X320</t>
  </si>
  <si>
    <t>Крюк натяжной M20X340</t>
  </si>
  <si>
    <t>Крюк натяжной M20X370</t>
  </si>
  <si>
    <t>Крюк натяжной M20X510</t>
  </si>
  <si>
    <t>79.075 PCV</t>
  </si>
  <si>
    <t>Изоляционная штанга(L=750)</t>
  </si>
  <si>
    <t>79.100 PCV</t>
  </si>
  <si>
    <t>Изоляционная штанга(L=1000)</t>
  </si>
  <si>
    <t>Изоляционная штанга(L=1500)</t>
  </si>
  <si>
    <t>Изоляционная штанга(L=2000)</t>
  </si>
  <si>
    <t>79.150 PCV</t>
  </si>
  <si>
    <t>79.200 PCV</t>
  </si>
  <si>
    <t>8.1 NI</t>
  </si>
  <si>
    <t>Зажим универсальный (3 элемента)</t>
  </si>
  <si>
    <r>
      <t>Варианты штанг (0</t>
    </r>
    <r>
      <rPr>
        <sz val="8"/>
        <rFont val="Calibri"/>
        <family val="2"/>
        <charset val="204"/>
      </rPr>
      <t>˚)</t>
    </r>
  </si>
  <si>
    <r>
      <t>Варианты штанг (45</t>
    </r>
    <r>
      <rPr>
        <sz val="8"/>
        <rFont val="Calibri"/>
        <family val="2"/>
        <charset val="204"/>
      </rPr>
      <t>˚)</t>
    </r>
  </si>
  <si>
    <r>
      <t>Варианты штанг (90</t>
    </r>
    <r>
      <rPr>
        <sz val="8"/>
        <rFont val="Calibri"/>
        <family val="2"/>
        <charset val="204"/>
      </rPr>
      <t>˚)</t>
    </r>
  </si>
  <si>
    <t>80.2 OC</t>
  </si>
  <si>
    <t>80.3 OC</t>
  </si>
  <si>
    <t>80.100 OC</t>
  </si>
  <si>
    <t>Кронштейн с вертикальным изолированным токоотводом</t>
  </si>
  <si>
    <t>81.1 NI</t>
  </si>
  <si>
    <t>Прямой соединитель</t>
  </si>
  <si>
    <t>Соединитель шарнирный</t>
  </si>
  <si>
    <t>Держатель штанги</t>
  </si>
  <si>
    <t>Держатель штанги d32</t>
  </si>
  <si>
    <t>Держатель штанги d40</t>
  </si>
  <si>
    <t>84.1 NI</t>
  </si>
  <si>
    <t>Держатель прута</t>
  </si>
  <si>
    <t>84.3 OC</t>
  </si>
  <si>
    <t>84.3 LA</t>
  </si>
  <si>
    <t>84.3 MI</t>
  </si>
  <si>
    <t>Держатель для бетонных оснований</t>
  </si>
  <si>
    <t>Инструмент для выравнивания прута</t>
  </si>
  <si>
    <t>Держатель натяжной</t>
  </si>
  <si>
    <t>87.1 LA</t>
  </si>
  <si>
    <t>87.2 OC</t>
  </si>
  <si>
    <t>87.2 LA</t>
  </si>
  <si>
    <t xml:space="preserve">Держатель натяжной прямой </t>
  </si>
  <si>
    <t>88.1 LA</t>
  </si>
  <si>
    <t>Держатель натяжной горизонтальный</t>
  </si>
  <si>
    <t>9.1 OG</t>
  </si>
  <si>
    <t>9.1 MS</t>
  </si>
  <si>
    <t>Зажим универсальный(B=57)</t>
  </si>
  <si>
    <t>9.1 OC/CU</t>
  </si>
  <si>
    <t>Зажим универсальный(B=70)</t>
  </si>
  <si>
    <t>9.2 OG</t>
  </si>
  <si>
    <t>9.2 MS</t>
  </si>
  <si>
    <t>9.2 OC/CU</t>
  </si>
  <si>
    <t>9.2 CU</t>
  </si>
  <si>
    <t>92.1 PCV</t>
  </si>
  <si>
    <t>Антикоррозионная паста(m=0,5 kg)</t>
  </si>
  <si>
    <t>96.0 OG</t>
  </si>
  <si>
    <t>96.0 CU</t>
  </si>
  <si>
    <t>96.0 NI</t>
  </si>
  <si>
    <t>Зажим фальцевый(B=12)</t>
  </si>
  <si>
    <t>96.1 OC</t>
  </si>
  <si>
    <t>96.1 OG</t>
  </si>
  <si>
    <t>96.1 CU</t>
  </si>
  <si>
    <t>96.1 NI</t>
  </si>
  <si>
    <t>Зажим фальцевый(B=25)</t>
  </si>
  <si>
    <t>96.0/P OG</t>
  </si>
  <si>
    <t>96.0/P OC</t>
  </si>
  <si>
    <t>96.0/P CU</t>
  </si>
  <si>
    <t>Зажим фальцевый с пластиком</t>
  </si>
  <si>
    <t>99.1 OC</t>
  </si>
  <si>
    <t>98.1 OC</t>
  </si>
  <si>
    <t>98.1 LA</t>
  </si>
  <si>
    <t>Прокладка к шурупу кровельному</t>
  </si>
  <si>
    <t>99.1 LA</t>
  </si>
  <si>
    <t>Кровельный шуруп 35</t>
  </si>
  <si>
    <t>99.2 LA</t>
  </si>
  <si>
    <t>99.2 OC</t>
  </si>
  <si>
    <t>Кровельный шуруп 63</t>
  </si>
  <si>
    <t>36.1 OC</t>
  </si>
  <si>
    <t>36.2 OC</t>
  </si>
  <si>
    <t>36.3 OC</t>
  </si>
  <si>
    <t>36.4 OC</t>
  </si>
  <si>
    <t>36.5 OC</t>
  </si>
  <si>
    <t>36.6 OC</t>
  </si>
  <si>
    <t>36.7 OC</t>
  </si>
  <si>
    <t>36.8 OC</t>
  </si>
  <si>
    <t>36.9 OC</t>
  </si>
  <si>
    <t xml:space="preserve"> ☎</t>
  </si>
  <si>
    <t>61.35 NI</t>
  </si>
  <si>
    <t>61.35 CU</t>
  </si>
  <si>
    <t>61.45 NI</t>
  </si>
  <si>
    <t>61.45 CU</t>
  </si>
  <si>
    <t>61.60 NI</t>
  </si>
  <si>
    <t>61.60 CU</t>
  </si>
  <si>
    <t>120.1 PCV</t>
  </si>
  <si>
    <t>Держатель универсальный пластиковый с защелкиванием</t>
  </si>
  <si>
    <t>Молниеприемник GROMOSTAR 25</t>
  </si>
  <si>
    <t>Молниеприемник GROMOSTAR 35</t>
  </si>
  <si>
    <t>Молниеприемник GROMOSTAR 45</t>
  </si>
  <si>
    <t>Молниеприемник GROMOSTAR 60</t>
  </si>
  <si>
    <t>B20x2 OC</t>
  </si>
  <si>
    <t>B20x3 OC</t>
  </si>
  <si>
    <t>B20x4 OC</t>
  </si>
  <si>
    <t>B20x5 OC</t>
  </si>
  <si>
    <t>B25x2 OC</t>
  </si>
  <si>
    <t>B25x3 OC</t>
  </si>
  <si>
    <t>B25x4 OC</t>
  </si>
  <si>
    <t>B25x5 OC</t>
  </si>
  <si>
    <t>B30x2 OC</t>
  </si>
  <si>
    <t>B30x3 OC</t>
  </si>
  <si>
    <t>B30x4 OC</t>
  </si>
  <si>
    <t>B30x5 OC</t>
  </si>
  <si>
    <t>B35x2 OC</t>
  </si>
  <si>
    <t>B35x3 OC</t>
  </si>
  <si>
    <t>B35x4 OC</t>
  </si>
  <si>
    <t>B35x5 OC</t>
  </si>
  <si>
    <t>B40x2 OC</t>
  </si>
  <si>
    <t>B40x3 OC</t>
  </si>
  <si>
    <t>B40x4 OC</t>
  </si>
  <si>
    <t>B40x5 OC</t>
  </si>
  <si>
    <t>B45x2 OC</t>
  </si>
  <si>
    <t>B45x3 OC</t>
  </si>
  <si>
    <t>B45x4 OC</t>
  </si>
  <si>
    <t>B45x5 OC</t>
  </si>
  <si>
    <t>B50x2 OC</t>
  </si>
  <si>
    <t>B50x3 OC</t>
  </si>
  <si>
    <t>B50x4 OC</t>
  </si>
  <si>
    <t>B50x5 OC</t>
  </si>
  <si>
    <t>Полоса оцинкованная 20*2 (0,320 кг/м)</t>
  </si>
  <si>
    <t>Полоса оцинкованная 20*3 (0,480 кг/м)</t>
  </si>
  <si>
    <t>Полоса оцинкованная 20*4 (0,640 кг/м)</t>
  </si>
  <si>
    <t>Полоса оцинкованная 20*5 (0,800 кг/м)</t>
  </si>
  <si>
    <t>Полоса оцинкованная 25*2 (0,400 кг/м)</t>
  </si>
  <si>
    <t>Полоса оцинкованная 25*3 (0,600 кг/м)</t>
  </si>
  <si>
    <t>Полоса оцинкованная 25*4 (0,800 кг/м)</t>
  </si>
  <si>
    <t>Полоса оцинкованная 25*5 (1,000 кг/м)</t>
  </si>
  <si>
    <t>Полоса оцинкованная 30*2 (0,480 кг/м)</t>
  </si>
  <si>
    <t>Полоса оцинкованная 30*3 (0,721 кг/м)</t>
  </si>
  <si>
    <t>Полоса оцинкованная 30*4 (0,961 кг/м)</t>
  </si>
  <si>
    <t>Полоса оцинкованная 30*5 (1,200 кг/м)</t>
  </si>
  <si>
    <t>Полоса оцинкованная 35*2 (0,561 кг/м)</t>
  </si>
  <si>
    <t>Полоса оцинкованная 35*3 (0,840 кг/м)</t>
  </si>
  <si>
    <t>Полоса оцинкованная 35*4 (1,122 кг/м)</t>
  </si>
  <si>
    <t>Полоса оцинкованная 35*5 (1,397 кг/м)</t>
  </si>
  <si>
    <t>Полоса оцинкованная 40*2 (0,640 кг/м)</t>
  </si>
  <si>
    <t>Полоса оцинкованная 40*3 (0,961 кг/м)</t>
  </si>
  <si>
    <t>Полоса оцинкованная 40*4 (1,185 кг/м)</t>
  </si>
  <si>
    <t>Полоса оцинкованная 40*5 (1,601 кг/м)</t>
  </si>
  <si>
    <t>Полоса оцинкованная 45*2 (0,721 кг/м)</t>
  </si>
  <si>
    <t>Полоса оцинкованная 45*3 (1,081 кг/м)</t>
  </si>
  <si>
    <t>Полоса оцинкованная 45*4 (1,438 кг/м)</t>
  </si>
  <si>
    <t>Полоса оцинкованная 45*5 (1,805 кг/м)</t>
  </si>
  <si>
    <t>Полоса оцинкованная 50*2 (0,800 кг/м)</t>
  </si>
  <si>
    <t>Полоса оцинкованная 50*3 (1,200 кг/м)</t>
  </si>
  <si>
    <t>Полоса оцинкованная 50*4 (1,601 кг/м)</t>
  </si>
  <si>
    <t>Полоса оцинкованная 50*5 (1,999 кг/м)</t>
  </si>
  <si>
    <t>Прут оцинкованный 6 (0,220 кг/м)</t>
  </si>
  <si>
    <t>Прут оцинкованный 7 (0,302 кг/м)</t>
  </si>
  <si>
    <t>Прут оцинкованный 8 (0,395 кг/м)</t>
  </si>
  <si>
    <t>Прут оцинкованный 7 (0,620 кг/м)</t>
  </si>
  <si>
    <t>B20x3 CU</t>
  </si>
  <si>
    <t>Полоса медная 20*3 (0,530 кг/м)</t>
  </si>
  <si>
    <t>B20x4 CU</t>
  </si>
  <si>
    <t>B20x5 CU</t>
  </si>
  <si>
    <t>Полоса медная 20*4 (0,710 кг/м)</t>
  </si>
  <si>
    <t>Полоса медная 20*5 (0,890 кг/м)</t>
  </si>
  <si>
    <t>B25x3 CU</t>
  </si>
  <si>
    <t>B25x4 CU</t>
  </si>
  <si>
    <t>B25x5 CU</t>
  </si>
  <si>
    <t>Полоса медная 25*3 (0,670 кг/м)</t>
  </si>
  <si>
    <t>Полоса медная 25*4 (0,890 кг/м)</t>
  </si>
  <si>
    <t>Полоса медная 25*5 (1,110 кг/м)</t>
  </si>
  <si>
    <t>B30x3 CU</t>
  </si>
  <si>
    <t>B30x4 CU</t>
  </si>
  <si>
    <t>B30x5 CU</t>
  </si>
  <si>
    <t>B40x3 CU</t>
  </si>
  <si>
    <t>B40x4 CU</t>
  </si>
  <si>
    <t>B40x5 CU</t>
  </si>
  <si>
    <t>Полоса медная 30*3 (0,800 кг/м)</t>
  </si>
  <si>
    <t>Полоса медная 30*4 (1,070 кг/м)</t>
  </si>
  <si>
    <t>Полоса медная 30*5 (1,340 кг/м)</t>
  </si>
  <si>
    <t>Полоса медная 40*3 (1,070 кг/м)</t>
  </si>
  <si>
    <t>Полоса медная 40*4 (1,430 кг/м)</t>
  </si>
  <si>
    <t>Полоса медная 40*5 (1,780 кг/м)</t>
  </si>
  <si>
    <t>B50x4 CU</t>
  </si>
  <si>
    <t>B50x5 CU</t>
  </si>
  <si>
    <t>Полоса медная 50*4 (1,780 кг/м)</t>
  </si>
  <si>
    <t>Полоса медная 50*5 (2,230 кг/м)</t>
  </si>
  <si>
    <t>Прут медный 8 (0,447 кг/м)</t>
  </si>
  <si>
    <t>Прут изолированный 10 (0,650 кг/м)</t>
  </si>
  <si>
    <t>Прут алюминиевый 10 (0,212 кг/м)</t>
  </si>
  <si>
    <t>Цена в долл.($)</t>
  </si>
  <si>
    <t>Цена в долл. с учетом скидки($)</t>
  </si>
  <si>
    <t>71.10/1 AL</t>
  </si>
  <si>
    <t>71.10 AL</t>
  </si>
  <si>
    <t>71.15 AL</t>
  </si>
  <si>
    <t>Цена за метр</t>
  </si>
  <si>
    <t>11.7 OG</t>
  </si>
  <si>
    <t>11.7 OC</t>
  </si>
  <si>
    <t>Держатель под черепицу "GERARD"</t>
  </si>
  <si>
    <t>94.20</t>
  </si>
  <si>
    <t>30.1.4 PCV</t>
  </si>
  <si>
    <t>Основание для бетонного держателя 30.1</t>
  </si>
  <si>
    <t>30.3/P PCV</t>
  </si>
  <si>
    <t>30.3/M PCV</t>
  </si>
  <si>
    <t>Лента для крепления для битумных крыш</t>
  </si>
  <si>
    <t>Лента для крепления для мембранных крыш</t>
  </si>
  <si>
    <t>42.3 SDS</t>
  </si>
  <si>
    <t>Насадка на вибромолот</t>
  </si>
  <si>
    <t>43.010 AL</t>
  </si>
  <si>
    <t>43.020 AL</t>
  </si>
  <si>
    <t>43.030 AL</t>
  </si>
  <si>
    <t>43.040 AL</t>
  </si>
  <si>
    <t>Молниеприемник(H=1000)</t>
  </si>
  <si>
    <t>Молниеприемник(H=2000)</t>
  </si>
  <si>
    <t>Молниеприемник(H=3000)</t>
  </si>
  <si>
    <t>Молниеприемник(H=4000)</t>
  </si>
  <si>
    <t>43.70 OC</t>
  </si>
  <si>
    <t>Фиксатор молниеприемника</t>
  </si>
  <si>
    <t>59.3 CU</t>
  </si>
  <si>
    <t>59.3 LA</t>
  </si>
  <si>
    <t>59.3 OC</t>
  </si>
  <si>
    <t>59.3/S CU</t>
  </si>
  <si>
    <t>59.3/S LA</t>
  </si>
  <si>
    <t>59.3/S OC</t>
  </si>
  <si>
    <t>Коньковый зажим GERARD</t>
  </si>
  <si>
    <t>Коньковый зажим GERARD S-кручение</t>
  </si>
  <si>
    <t>60.6 ОС</t>
  </si>
  <si>
    <t>Крепление специальное для мачты</t>
  </si>
  <si>
    <t>60.7/M16 OC</t>
  </si>
  <si>
    <t>60.8/M16 OC</t>
  </si>
  <si>
    <t>60.7/M16 LA</t>
  </si>
  <si>
    <t>60.8/M16 LA</t>
  </si>
  <si>
    <t>Держатель молниеприемника для обоймы 67.1</t>
  </si>
  <si>
    <t>66.1 OC</t>
  </si>
  <si>
    <t>Адаптер молниеприемника на осветительный столб</t>
  </si>
  <si>
    <t>Хомут универсальный двойной для труб(d=150-300)</t>
  </si>
  <si>
    <t>67.1/M8 NI</t>
  </si>
  <si>
    <t>67.1/M16 NI</t>
  </si>
  <si>
    <t>67.2/M8 NI</t>
  </si>
  <si>
    <t>67.2/M16 NI</t>
  </si>
  <si>
    <t>67.3/M8 NI</t>
  </si>
  <si>
    <t>67.3/M16 NI</t>
  </si>
  <si>
    <t>67.4/M16 NI</t>
  </si>
  <si>
    <t>Хомут универсальный двойной для труб(d=0-150)</t>
  </si>
  <si>
    <t>Хомут универсальный двойной для труб(d=300-500)</t>
  </si>
  <si>
    <t>Хомут универсальный двойной для труб(d=500-2000)</t>
  </si>
  <si>
    <t>Молниеприемник коньковый на 1-ом держателе(L=1000)</t>
  </si>
  <si>
    <t>Молниеприемник коньковый на 2-х держателях(L=1000)</t>
  </si>
  <si>
    <t>Молниеприемник коньковый на 2-х держателях(L=1500)</t>
  </si>
  <si>
    <t>Хомут универсальный единичный для труб(d=150-300)</t>
  </si>
  <si>
    <t>Хомут универсальный единичный для труб(d=0-150)</t>
  </si>
  <si>
    <t>Хомут универсальный еденичный для труб(d=300-500)</t>
  </si>
  <si>
    <t>77.1/M8 NI</t>
  </si>
  <si>
    <t>77.1/M16 NI</t>
  </si>
  <si>
    <t>77.2/M8 NI</t>
  </si>
  <si>
    <t>77.2/M16 NI</t>
  </si>
  <si>
    <t>77.3/M8 NI</t>
  </si>
  <si>
    <t>77.3/M16 NI</t>
  </si>
  <si>
    <t>96.0/D OC</t>
  </si>
  <si>
    <t>96.0/M OC</t>
  </si>
  <si>
    <t>Зажим фальцевый универсальный большой</t>
  </si>
  <si>
    <t>Зажим фальцевый универсальный маленький</t>
  </si>
  <si>
    <t>100.2</t>
  </si>
  <si>
    <t>100.2EL</t>
  </si>
  <si>
    <t>Инструмент для выравнивания полосы 9-роликовый</t>
  </si>
  <si>
    <t>Электрический инструмент для выравнивания полосы 9-роликовый</t>
  </si>
  <si>
    <t>120.2 PCV</t>
  </si>
  <si>
    <t>Подставка под держатель пластиковый</t>
  </si>
  <si>
    <t>Компенсатор(прут-прут)</t>
  </si>
  <si>
    <t>Компенсатор(прут-полоса)</t>
  </si>
  <si>
    <t>Компенсатор(полоса-полоса)</t>
  </si>
  <si>
    <t>101.1 DD OC</t>
  </si>
  <si>
    <t>101.1 DB OC</t>
  </si>
  <si>
    <t>101.1 BB OC</t>
  </si>
  <si>
    <t>101.2/30 CU</t>
  </si>
  <si>
    <t>101.2/40 CU</t>
  </si>
  <si>
    <t>Соединитель элестичный медный(L=300)</t>
  </si>
  <si>
    <t>102.1</t>
  </si>
  <si>
    <t>Цинковый спрей</t>
  </si>
  <si>
    <t>105.2</t>
  </si>
  <si>
    <t>Труба монтажная</t>
  </si>
  <si>
    <t>Соединитель</t>
  </si>
  <si>
    <t>106.1 OC</t>
  </si>
  <si>
    <t>104.1 PVC</t>
  </si>
  <si>
    <t xml:space="preserve">105.1 </t>
  </si>
  <si>
    <t>Защитный искровой разрядник</t>
  </si>
  <si>
    <t>107.1 OC</t>
  </si>
  <si>
    <t>107.1 LA</t>
  </si>
  <si>
    <t>107.1 MI</t>
  </si>
  <si>
    <t>108.1 OC</t>
  </si>
  <si>
    <t>108.1 LA</t>
  </si>
  <si>
    <t>108.1 CU</t>
  </si>
  <si>
    <t>Кронштейн промежуточный на створной столб</t>
  </si>
  <si>
    <t>Обойма кронштейна на створной столб</t>
  </si>
  <si>
    <t>110.5</t>
  </si>
  <si>
    <t>Клей для мембраны ПВХ(m=0,5kg)</t>
  </si>
  <si>
    <t>111.30</t>
  </si>
  <si>
    <t>111.50</t>
  </si>
  <si>
    <t>111.100</t>
  </si>
  <si>
    <t>Антикорозионная лента для заземления(В=30)</t>
  </si>
  <si>
    <t>Антикорозионная лента для заземления(В=50)</t>
  </si>
  <si>
    <t>Антикорозионная лента для заземления(В=100)</t>
  </si>
  <si>
    <t>Лента гидроизоляционная DENSO</t>
  </si>
  <si>
    <t>112.100</t>
  </si>
  <si>
    <t>Aldrey 50 mm2</t>
  </si>
  <si>
    <t>Трос молниезащиты</t>
  </si>
  <si>
    <t xml:space="preserve">MI </t>
  </si>
  <si>
    <t>02099, г.Киев, ул. Оросительная, 2             +38 (044) 507-24-66, 232-54-65</t>
  </si>
  <si>
    <t xml:space="preserve"> www.ukrbudstandart.com.ua</t>
  </si>
  <si>
    <t xml:space="preserve"> e-mail:office@ ukrbudstandart.com.ua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</si>
</sst>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1">
    <font>
      <sz val="10"/>
      <name val="Arial"/>
      <charset val="238"/>
    </font>
    <font>
      <u/>
      <sz val="10"/>
      <color indexed="12"/>
      <name val="Arial"/>
      <family val="2"/>
      <charset val="204"/>
    </font>
    <font>
      <sz val="8"/>
      <name val="Arial CE"/>
      <charset val="238"/>
    </font>
    <font>
      <sz val="8"/>
      <name val="Arial"/>
      <family val="2"/>
      <charset val="204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0"/>
      <name val="Arial CE"/>
      <charset val="238"/>
    </font>
    <font>
      <u/>
      <sz val="10"/>
      <color indexed="12"/>
      <name val="Arial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8"/>
      <name val="Times New Roman"/>
      <family val="1"/>
      <charset val="238"/>
    </font>
    <font>
      <sz val="9"/>
      <name val="Tahoma"/>
      <family val="2"/>
      <charset val="238"/>
    </font>
    <font>
      <b/>
      <sz val="11"/>
      <name val="Tahoma"/>
      <family val="2"/>
      <charset val="238"/>
    </font>
    <font>
      <sz val="7"/>
      <name val="Arial"/>
      <family val="2"/>
      <charset val="238"/>
    </font>
    <font>
      <b/>
      <sz val="10"/>
      <name val="Tahoma"/>
      <family val="2"/>
      <charset val="238"/>
    </font>
    <font>
      <sz val="10"/>
      <name val="Tahoma"/>
      <family val="2"/>
      <charset val="238"/>
    </font>
    <font>
      <b/>
      <sz val="9"/>
      <name val="Tahoma"/>
      <family val="2"/>
      <charset val="238"/>
    </font>
    <font>
      <b/>
      <u/>
      <sz val="10"/>
      <name val="Tahoma"/>
      <family val="2"/>
      <charset val="238"/>
    </font>
    <font>
      <b/>
      <sz val="9"/>
      <name val="Tahoma"/>
      <family val="2"/>
      <charset val="204"/>
    </font>
    <font>
      <sz val="8"/>
      <color indexed="10"/>
      <name val="Arial CE"/>
      <charset val="238"/>
    </font>
    <font>
      <sz val="8"/>
      <name val="Arial CE"/>
      <charset val="204"/>
    </font>
    <font>
      <sz val="8"/>
      <color indexed="8"/>
      <name val="Arial"/>
      <family val="2"/>
      <charset val="238"/>
    </font>
    <font>
      <b/>
      <sz val="10"/>
      <color indexed="12"/>
      <name val="Arial"/>
      <family val="2"/>
      <charset val="204"/>
    </font>
    <font>
      <b/>
      <sz val="10"/>
      <name val="Arial CE"/>
      <charset val="204"/>
    </font>
    <font>
      <sz val="8"/>
      <color indexed="8"/>
      <name val="Calibri"/>
      <family val="2"/>
      <charset val="204"/>
    </font>
    <font>
      <sz val="8"/>
      <name val="Calibri"/>
      <family val="2"/>
      <charset val="204"/>
    </font>
    <font>
      <b/>
      <sz val="8"/>
      <name val="Arial CE"/>
      <charset val="204"/>
    </font>
    <font>
      <sz val="12"/>
      <name val="Arial"/>
      <family val="2"/>
      <charset val="204"/>
    </font>
  </fonts>
  <fills count="3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8F78D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FF99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45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7" borderId="1" applyNumberFormat="0" applyAlignment="0" applyProtection="0"/>
    <xf numFmtId="0" fontId="7" fillId="20" borderId="2" applyNumberFormat="0" applyAlignment="0" applyProtection="0"/>
    <xf numFmtId="0" fontId="8" fillId="4" borderId="0" applyNumberFormat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3" applyNumberFormat="0" applyFill="0" applyAlignment="0" applyProtection="0"/>
    <xf numFmtId="0" fontId="12" fillId="21" borderId="4" applyNumberFormat="0" applyAlignment="0" applyProtection="0"/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5" fillId="0" borderId="7" applyNumberFormat="0" applyFill="0" applyAlignment="0" applyProtection="0"/>
    <xf numFmtId="0" fontId="15" fillId="0" borderId="0" applyNumberFormat="0" applyFill="0" applyBorder="0" applyAlignment="0" applyProtection="0"/>
    <xf numFmtId="0" fontId="16" fillId="22" borderId="0" applyNumberFormat="0" applyBorder="0" applyAlignment="0" applyProtection="0"/>
    <xf numFmtId="0" fontId="9" fillId="0" borderId="0"/>
    <xf numFmtId="0" fontId="17" fillId="20" borderId="1" applyNumberFormat="0" applyAlignment="0" applyProtection="0"/>
    <xf numFmtId="0" fontId="18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9" fillId="23" borderId="9" applyNumberFormat="0" applyFont="0" applyAlignment="0" applyProtection="0"/>
    <xf numFmtId="0" fontId="22" fillId="3" borderId="0" applyNumberFormat="0" applyBorder="0" applyAlignment="0" applyProtection="0"/>
    <xf numFmtId="0" fontId="1" fillId="0" borderId="0" applyNumberFormat="0" applyFill="0" applyBorder="0" applyAlignment="0" applyProtection="0">
      <alignment vertical="top"/>
      <protection locked="0"/>
    </xf>
  </cellStyleXfs>
  <cellXfs count="91">
    <xf numFmtId="0" fontId="0" fillId="0" borderId="0" xfId="0"/>
    <xf numFmtId="0" fontId="3" fillId="0" borderId="10" xfId="0" applyFont="1" applyBorder="1"/>
    <xf numFmtId="0" fontId="9" fillId="0" borderId="0" xfId="36" applyAlignment="1"/>
    <xf numFmtId="0" fontId="23" fillId="0" borderId="0" xfId="36" applyFont="1" applyAlignment="1"/>
    <xf numFmtId="0" fontId="2" fillId="0" borderId="0" xfId="36" applyFont="1"/>
    <xf numFmtId="4" fontId="2" fillId="0" borderId="0" xfId="36" applyNumberFormat="1" applyFont="1"/>
    <xf numFmtId="0" fontId="25" fillId="0" borderId="0" xfId="36" applyFont="1" applyAlignment="1">
      <alignment horizontal="right"/>
    </xf>
    <xf numFmtId="0" fontId="26" fillId="0" borderId="0" xfId="36" applyFont="1" applyAlignment="1"/>
    <xf numFmtId="0" fontId="2" fillId="0" borderId="0" xfId="36" applyFont="1" applyProtection="1"/>
    <xf numFmtId="0" fontId="27" fillId="0" borderId="0" xfId="36" applyFont="1" applyAlignment="1"/>
    <xf numFmtId="0" fontId="28" fillId="0" borderId="0" xfId="36" applyFont="1" applyAlignment="1"/>
    <xf numFmtId="0" fontId="30" fillId="0" borderId="0" xfId="36" applyFont="1" applyAlignment="1"/>
    <xf numFmtId="0" fontId="9" fillId="0" borderId="0" xfId="36" applyFont="1"/>
    <xf numFmtId="0" fontId="24" fillId="0" borderId="0" xfId="36" applyFont="1" applyAlignment="1"/>
    <xf numFmtId="0" fontId="24" fillId="0" borderId="0" xfId="36" applyFont="1" applyFill="1" applyBorder="1" applyAlignment="1"/>
    <xf numFmtId="0" fontId="2" fillId="0" borderId="10" xfId="36" applyFont="1" applyBorder="1"/>
    <xf numFmtId="0" fontId="2" fillId="0" borderId="10" xfId="36" applyFont="1" applyBorder="1" applyAlignment="1">
      <alignment horizontal="center"/>
    </xf>
    <xf numFmtId="0" fontId="32" fillId="0" borderId="0" xfId="36" applyFont="1"/>
    <xf numFmtId="0" fontId="33" fillId="0" borderId="10" xfId="36" applyFont="1" applyBorder="1"/>
    <xf numFmtId="0" fontId="34" fillId="0" borderId="10" xfId="36" applyFont="1" applyBorder="1"/>
    <xf numFmtId="0" fontId="34" fillId="0" borderId="10" xfId="36" applyFont="1" applyBorder="1" applyAlignment="1">
      <alignment horizontal="left" vertical="top" wrapText="1"/>
    </xf>
    <xf numFmtId="2" fontId="2" fillId="0" borderId="10" xfId="36" applyNumberFormat="1" applyFont="1" applyBorder="1"/>
    <xf numFmtId="0" fontId="2" fillId="0" borderId="0" xfId="36" applyFont="1" applyAlignment="1"/>
    <xf numFmtId="4" fontId="2" fillId="0" borderId="10" xfId="36" applyNumberFormat="1" applyFont="1" applyBorder="1"/>
    <xf numFmtId="2" fontId="2" fillId="0" borderId="0" xfId="36" applyNumberFormat="1" applyFont="1"/>
    <xf numFmtId="0" fontId="35" fillId="24" borderId="11" xfId="36" applyFont="1" applyFill="1" applyBorder="1"/>
    <xf numFmtId="0" fontId="2" fillId="0" borderId="12" xfId="36" applyFont="1" applyBorder="1"/>
    <xf numFmtId="0" fontId="2" fillId="0" borderId="12" xfId="36" applyFont="1" applyBorder="1" applyAlignment="1">
      <alignment horizontal="center"/>
    </xf>
    <xf numFmtId="2" fontId="2" fillId="0" borderId="12" xfId="36" applyNumberFormat="1" applyFont="1" applyBorder="1"/>
    <xf numFmtId="4" fontId="2" fillId="0" borderId="12" xfId="36" applyNumberFormat="1" applyFont="1" applyBorder="1"/>
    <xf numFmtId="2" fontId="36" fillId="25" borderId="13" xfId="36" applyNumberFormat="1" applyFont="1" applyFill="1" applyBorder="1" applyProtection="1"/>
    <xf numFmtId="1" fontId="36" fillId="25" borderId="13" xfId="36" applyNumberFormat="1" applyFont="1" applyFill="1" applyBorder="1" applyProtection="1"/>
    <xf numFmtId="0" fontId="2" fillId="0" borderId="16" xfId="36" applyFont="1" applyBorder="1"/>
    <xf numFmtId="0" fontId="2" fillId="0" borderId="16" xfId="36" applyFont="1" applyBorder="1" applyAlignment="1">
      <alignment horizontal="center"/>
    </xf>
    <xf numFmtId="4" fontId="2" fillId="0" borderId="16" xfId="36" applyNumberFormat="1" applyFont="1" applyBorder="1"/>
    <xf numFmtId="0" fontId="34" fillId="26" borderId="10" xfId="36" applyFont="1" applyFill="1" applyBorder="1"/>
    <xf numFmtId="2" fontId="2" fillId="27" borderId="10" xfId="36" applyNumberFormat="1" applyFont="1" applyFill="1" applyBorder="1"/>
    <xf numFmtId="2" fontId="2" fillId="27" borderId="12" xfId="36" applyNumberFormat="1" applyFont="1" applyFill="1" applyBorder="1"/>
    <xf numFmtId="2" fontId="2" fillId="27" borderId="16" xfId="36" applyNumberFormat="1" applyFont="1" applyFill="1" applyBorder="1"/>
    <xf numFmtId="0" fontId="2" fillId="27" borderId="0" xfId="36" applyFont="1" applyFill="1"/>
    <xf numFmtId="2" fontId="2" fillId="27" borderId="10" xfId="36" applyNumberFormat="1" applyFont="1" applyFill="1" applyBorder="1" applyProtection="1"/>
    <xf numFmtId="2" fontId="2" fillId="0" borderId="10" xfId="36" applyNumberFormat="1" applyFont="1" applyFill="1" applyBorder="1"/>
    <xf numFmtId="4" fontId="2" fillId="0" borderId="10" xfId="36" applyNumberFormat="1" applyFont="1" applyBorder="1" applyAlignment="1">
      <alignment horizontal="center"/>
    </xf>
    <xf numFmtId="2" fontId="2" fillId="27" borderId="10" xfId="36" applyNumberFormat="1" applyFont="1" applyFill="1" applyBorder="1" applyAlignment="1">
      <alignment horizontal="center"/>
    </xf>
    <xf numFmtId="2" fontId="2" fillId="0" borderId="16" xfId="36" applyNumberFormat="1" applyFont="1" applyFill="1" applyBorder="1"/>
    <xf numFmtId="2" fontId="2" fillId="0" borderId="12" xfId="36" applyNumberFormat="1" applyFont="1" applyFill="1" applyBorder="1"/>
    <xf numFmtId="0" fontId="2" fillId="0" borderId="10" xfId="36" applyFont="1" applyFill="1" applyBorder="1"/>
    <xf numFmtId="2" fontId="2" fillId="0" borderId="10" xfId="36" applyNumberFormat="1" applyFont="1" applyFill="1" applyBorder="1" applyAlignment="1">
      <alignment horizontal="center"/>
    </xf>
    <xf numFmtId="0" fontId="2" fillId="0" borderId="14" xfId="36" applyFont="1" applyBorder="1" applyAlignment="1" applyProtection="1">
      <alignment horizontal="center" vertical="center"/>
    </xf>
    <xf numFmtId="0" fontId="2" fillId="0" borderId="15" xfId="36" applyFont="1" applyBorder="1" applyAlignment="1" applyProtection="1">
      <alignment horizontal="center" vertical="center"/>
    </xf>
    <xf numFmtId="0" fontId="2" fillId="0" borderId="15" xfId="36" applyFont="1" applyBorder="1" applyAlignment="1">
      <alignment horizontal="center" vertical="center" wrapText="1"/>
    </xf>
    <xf numFmtId="4" fontId="2" fillId="0" borderId="15" xfId="36" applyNumberFormat="1" applyFont="1" applyBorder="1" applyAlignment="1">
      <alignment horizontal="center" vertical="center" wrapText="1"/>
    </xf>
    <xf numFmtId="0" fontId="2" fillId="27" borderId="17" xfId="36" applyFont="1" applyFill="1" applyBorder="1" applyAlignment="1">
      <alignment horizontal="center" vertical="center" wrapText="1"/>
    </xf>
    <xf numFmtId="0" fontId="2" fillId="0" borderId="0" xfId="36" applyFont="1" applyAlignment="1">
      <alignment wrapText="1"/>
    </xf>
    <xf numFmtId="0" fontId="35" fillId="24" borderId="20" xfId="36" applyFont="1" applyFill="1" applyBorder="1"/>
    <xf numFmtId="0" fontId="35" fillId="0" borderId="18" xfId="36" applyFont="1" applyFill="1" applyBorder="1"/>
    <xf numFmtId="0" fontId="24" fillId="0" borderId="11" xfId="36" applyFont="1" applyFill="1" applyBorder="1" applyAlignment="1"/>
    <xf numFmtId="0" fontId="2" fillId="28" borderId="11" xfId="36" applyFont="1" applyFill="1" applyBorder="1" applyAlignment="1">
      <alignment wrapText="1"/>
    </xf>
    <xf numFmtId="0" fontId="35" fillId="28" borderId="11" xfId="36" applyFont="1" applyFill="1" applyBorder="1"/>
    <xf numFmtId="0" fontId="2" fillId="29" borderId="0" xfId="36" applyFont="1" applyFill="1" applyAlignment="1">
      <alignment wrapText="1"/>
    </xf>
    <xf numFmtId="0" fontId="39" fillId="30" borderId="11" xfId="36" applyFont="1" applyFill="1" applyBorder="1"/>
    <xf numFmtId="2" fontId="2" fillId="30" borderId="12" xfId="36" applyNumberFormat="1" applyFont="1" applyFill="1" applyBorder="1"/>
    <xf numFmtId="2" fontId="2" fillId="30" borderId="10" xfId="36" applyNumberFormat="1" applyFont="1" applyFill="1" applyBorder="1"/>
    <xf numFmtId="2" fontId="2" fillId="31" borderId="10" xfId="36" applyNumberFormat="1" applyFont="1" applyFill="1" applyBorder="1"/>
    <xf numFmtId="4" fontId="2" fillId="31" borderId="10" xfId="36" applyNumberFormat="1" applyFont="1" applyFill="1" applyBorder="1"/>
    <xf numFmtId="2" fontId="2" fillId="31" borderId="10" xfId="36" applyNumberFormat="1" applyFont="1" applyFill="1" applyBorder="1" applyAlignment="1">
      <alignment horizontal="center"/>
    </xf>
    <xf numFmtId="4" fontId="2" fillId="31" borderId="10" xfId="36" applyNumberFormat="1" applyFont="1" applyFill="1" applyBorder="1" applyAlignment="1">
      <alignment horizontal="center"/>
    </xf>
    <xf numFmtId="0" fontId="2" fillId="32" borderId="10" xfId="36" applyFont="1" applyFill="1" applyBorder="1"/>
    <xf numFmtId="0" fontId="2" fillId="32" borderId="10" xfId="36" applyFont="1" applyFill="1" applyBorder="1" applyAlignment="1">
      <alignment horizontal="center"/>
    </xf>
    <xf numFmtId="2" fontId="2" fillId="32" borderId="10" xfId="36" applyNumberFormat="1" applyFont="1" applyFill="1" applyBorder="1" applyAlignment="1">
      <alignment horizontal="center"/>
    </xf>
    <xf numFmtId="2" fontId="2" fillId="32" borderId="10" xfId="36" applyNumberFormat="1" applyFont="1" applyFill="1" applyBorder="1"/>
    <xf numFmtId="4" fontId="2" fillId="32" borderId="10" xfId="36" applyNumberFormat="1" applyFont="1" applyFill="1" applyBorder="1" applyAlignment="1">
      <alignment horizontal="right"/>
    </xf>
    <xf numFmtId="2" fontId="2" fillId="32" borderId="21" xfId="36" applyNumberFormat="1" applyFont="1" applyFill="1" applyBorder="1"/>
    <xf numFmtId="2" fontId="2" fillId="29" borderId="10" xfId="36" applyNumberFormat="1" applyFont="1" applyFill="1" applyBorder="1"/>
    <xf numFmtId="0" fontId="0" fillId="33" borderId="0" xfId="0" applyFill="1" applyBorder="1"/>
    <xf numFmtId="0" fontId="1" fillId="33" borderId="11" xfId="44" applyFill="1" applyBorder="1" applyAlignment="1" applyProtection="1"/>
    <xf numFmtId="0" fontId="1" fillId="33" borderId="13" xfId="44" applyFill="1" applyBorder="1" applyAlignment="1" applyProtection="1"/>
    <xf numFmtId="49" fontId="1" fillId="33" borderId="11" xfId="44" applyNumberFormat="1" applyFill="1" applyBorder="1" applyAlignment="1" applyProtection="1"/>
    <xf numFmtId="49" fontId="1" fillId="33" borderId="13" xfId="44" applyNumberFormat="1" applyFill="1" applyBorder="1" applyAlignment="1" applyProtection="1"/>
    <xf numFmtId="49" fontId="1" fillId="33" borderId="22" xfId="44" applyNumberFormat="1" applyFill="1" applyBorder="1" applyAlignment="1" applyProtection="1"/>
    <xf numFmtId="49" fontId="1" fillId="33" borderId="23" xfId="44" applyNumberFormat="1" applyFill="1" applyBorder="1" applyAlignment="1" applyProtection="1"/>
    <xf numFmtId="49" fontId="1" fillId="33" borderId="24" xfId="44" applyNumberFormat="1" applyFill="1" applyBorder="1" applyAlignment="1" applyProtection="1"/>
    <xf numFmtId="0" fontId="0" fillId="33" borderId="24" xfId="0" applyFill="1" applyBorder="1"/>
    <xf numFmtId="0" fontId="40" fillId="0" borderId="0" xfId="0" applyFont="1" applyAlignment="1">
      <alignment horizontal="right" vertical="center"/>
    </xf>
    <xf numFmtId="0" fontId="40" fillId="0" borderId="0" xfId="0" applyFont="1" applyAlignment="1">
      <alignment horizontal="right" vertical="center"/>
    </xf>
    <xf numFmtId="0" fontId="2" fillId="0" borderId="0" xfId="36" applyFont="1" applyBorder="1" applyAlignment="1">
      <alignment horizontal="center" wrapText="1"/>
    </xf>
    <xf numFmtId="0" fontId="2" fillId="0" borderId="19" xfId="36" applyFont="1" applyBorder="1" applyAlignment="1">
      <alignment horizontal="center" wrapText="1"/>
    </xf>
    <xf numFmtId="0" fontId="24" fillId="0" borderId="0" xfId="36" applyFont="1" applyAlignment="1">
      <alignment horizontal="left"/>
    </xf>
    <xf numFmtId="0" fontId="24" fillId="0" borderId="18" xfId="36" applyFont="1" applyBorder="1" applyAlignment="1">
      <alignment horizontal="left"/>
    </xf>
    <xf numFmtId="0" fontId="0" fillId="33" borderId="0" xfId="0" applyFill="1" applyBorder="1" applyAlignment="1">
      <alignment horizontal="center"/>
    </xf>
    <xf numFmtId="0" fontId="0" fillId="33" borderId="18" xfId="0" applyFill="1" applyBorder="1" applyAlignment="1">
      <alignment horizontal="center"/>
    </xf>
  </cellXfs>
  <cellStyles count="45">
    <cellStyle name="20% - akcent 1" xfId="1"/>
    <cellStyle name="20% - akcent 2" xfId="2"/>
    <cellStyle name="20% - akcent 3" xfId="3"/>
    <cellStyle name="20% - akcent 4" xfId="4"/>
    <cellStyle name="20% - akcent 5" xfId="5"/>
    <cellStyle name="20% - akcent 6" xfId="6"/>
    <cellStyle name="40% - akcent 1" xfId="7"/>
    <cellStyle name="40% - akcent 2" xfId="8"/>
    <cellStyle name="40% - akcent 3" xfId="9"/>
    <cellStyle name="40% - akcent 4" xfId="10"/>
    <cellStyle name="40% - akcent 5" xfId="11"/>
    <cellStyle name="40% - akcent 6" xfId="12"/>
    <cellStyle name="60% - akcent 1" xfId="13"/>
    <cellStyle name="60% - akcent 2" xfId="14"/>
    <cellStyle name="60% - akcent 3" xfId="15"/>
    <cellStyle name="60% - akcent 4" xfId="16"/>
    <cellStyle name="60% - akcent 5" xfId="17"/>
    <cellStyle name="60% - akcent 6" xfId="18"/>
    <cellStyle name="Akcent 1" xfId="19"/>
    <cellStyle name="Akcent 2" xfId="20"/>
    <cellStyle name="Akcent 3" xfId="21"/>
    <cellStyle name="Akcent 4" xfId="22"/>
    <cellStyle name="Akcent 5" xfId="23"/>
    <cellStyle name="Akcent 6" xfId="24"/>
    <cellStyle name="Dane wejściowe" xfId="25"/>
    <cellStyle name="Dane wyjściowe" xfId="26"/>
    <cellStyle name="Dobre" xfId="27"/>
    <cellStyle name="Hiperłącze_Price list Elko-Bis" xfId="28"/>
    <cellStyle name="Komórka połączona" xfId="29"/>
    <cellStyle name="Komórka zaznaczona" xfId="30"/>
    <cellStyle name="Nagłówek 1" xfId="31"/>
    <cellStyle name="Nagłówek 2" xfId="32"/>
    <cellStyle name="Nagłówek 3" xfId="33"/>
    <cellStyle name="Nagłówek 4" xfId="34"/>
    <cellStyle name="Neutralne" xfId="35"/>
    <cellStyle name="Normalny_Price list Elko-Bis" xfId="36"/>
    <cellStyle name="Obliczenia" xfId="37"/>
    <cellStyle name="Suma" xfId="38"/>
    <cellStyle name="Tekst objaśnienia" xfId="39"/>
    <cellStyle name="Tekst ostrzeżenia" xfId="40"/>
    <cellStyle name="Tytuł" xfId="41"/>
    <cellStyle name="Uwaga" xfId="42"/>
    <cellStyle name="Złe" xfId="43"/>
    <cellStyle name="Гиперссылка" xfId="44" builtinId="8"/>
    <cellStyle name="Обычный" xfId="0" builtinId="0"/>
  </cellStyles>
  <dxfs count="0"/>
  <tableStyles count="0" defaultTableStyle="TableStyleMedium9" defaultPivotStyle="PivotStyleLight16"/>
  <colors>
    <mruColors>
      <color rgb="FFFFFF99"/>
      <color rgb="FFFFFF66"/>
      <color rgb="FFE8F78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hyperlink" Target="#'Price-list'!R511C1"/><Relationship Id="rId299" Type="http://schemas.openxmlformats.org/officeDocument/2006/relationships/hyperlink" Target="#'Price-list'!R155C1"/><Relationship Id="rId303" Type="http://schemas.openxmlformats.org/officeDocument/2006/relationships/hyperlink" Target="#'Price-list'!R159C1"/><Relationship Id="rId21" Type="http://schemas.openxmlformats.org/officeDocument/2006/relationships/hyperlink" Target="#'Price-list'!R31C1"/><Relationship Id="rId42" Type="http://schemas.openxmlformats.org/officeDocument/2006/relationships/image" Target="../media/image22.png"/><Relationship Id="rId63" Type="http://schemas.openxmlformats.org/officeDocument/2006/relationships/hyperlink" Target="#'Price-list'!R373C1"/><Relationship Id="rId84" Type="http://schemas.openxmlformats.org/officeDocument/2006/relationships/image" Target="../media/image43.png"/><Relationship Id="rId138" Type="http://schemas.openxmlformats.org/officeDocument/2006/relationships/hyperlink" Target="#'Price-list'!R561C1"/><Relationship Id="rId159" Type="http://schemas.openxmlformats.org/officeDocument/2006/relationships/image" Target="../media/image82.png"/><Relationship Id="rId170" Type="http://schemas.openxmlformats.org/officeDocument/2006/relationships/hyperlink" Target="#'Price-list'!R642C1"/><Relationship Id="rId191" Type="http://schemas.openxmlformats.org/officeDocument/2006/relationships/image" Target="../media/image98.png"/><Relationship Id="rId205" Type="http://schemas.openxmlformats.org/officeDocument/2006/relationships/image" Target="../media/image105.png"/><Relationship Id="rId226" Type="http://schemas.openxmlformats.org/officeDocument/2006/relationships/image" Target="../media/image116.png"/><Relationship Id="rId247" Type="http://schemas.openxmlformats.org/officeDocument/2006/relationships/image" Target="../media/image127.png"/><Relationship Id="rId107" Type="http://schemas.openxmlformats.org/officeDocument/2006/relationships/hyperlink" Target="#'Price-list'!R483C1"/><Relationship Id="rId268" Type="http://schemas.openxmlformats.org/officeDocument/2006/relationships/hyperlink" Target="#'Price-list'!R883C1"/><Relationship Id="rId289" Type="http://schemas.openxmlformats.org/officeDocument/2006/relationships/image" Target="../media/image150.png"/><Relationship Id="rId11" Type="http://schemas.openxmlformats.org/officeDocument/2006/relationships/hyperlink" Target="#'Price-list'!R655C1"/><Relationship Id="rId32" Type="http://schemas.openxmlformats.org/officeDocument/2006/relationships/image" Target="../media/image17.png"/><Relationship Id="rId53" Type="http://schemas.openxmlformats.org/officeDocument/2006/relationships/hyperlink" Target="#'Price-list'!R312C1"/><Relationship Id="rId74" Type="http://schemas.openxmlformats.org/officeDocument/2006/relationships/image" Target="../media/image38.png"/><Relationship Id="rId128" Type="http://schemas.openxmlformats.org/officeDocument/2006/relationships/image" Target="../media/image66.png"/><Relationship Id="rId149" Type="http://schemas.openxmlformats.org/officeDocument/2006/relationships/image" Target="../media/image77.png"/><Relationship Id="rId314" Type="http://schemas.openxmlformats.org/officeDocument/2006/relationships/image" Target="../media/image163.png"/><Relationship Id="rId5" Type="http://schemas.openxmlformats.org/officeDocument/2006/relationships/hyperlink" Target="#'Price-list'!R450C1"/><Relationship Id="rId95" Type="http://schemas.openxmlformats.org/officeDocument/2006/relationships/hyperlink" Target="#'Price-list'!R466C1"/><Relationship Id="rId160" Type="http://schemas.openxmlformats.org/officeDocument/2006/relationships/hyperlink" Target="#'Price-list'!R610C1"/><Relationship Id="rId181" Type="http://schemas.openxmlformats.org/officeDocument/2006/relationships/image" Target="../media/image93.png"/><Relationship Id="rId216" Type="http://schemas.openxmlformats.org/officeDocument/2006/relationships/image" Target="../media/image111.png"/><Relationship Id="rId237" Type="http://schemas.openxmlformats.org/officeDocument/2006/relationships/hyperlink" Target="#'Price-list'!R818C1"/><Relationship Id="rId258" Type="http://schemas.openxmlformats.org/officeDocument/2006/relationships/hyperlink" Target="#'Price-list'!R875C1"/><Relationship Id="rId279" Type="http://schemas.openxmlformats.org/officeDocument/2006/relationships/hyperlink" Target="#'Price-list'!R901C1"/><Relationship Id="rId22" Type="http://schemas.openxmlformats.org/officeDocument/2006/relationships/image" Target="../media/image12.png"/><Relationship Id="rId43" Type="http://schemas.openxmlformats.org/officeDocument/2006/relationships/hyperlink" Target="#'Price-list'!R259C1"/><Relationship Id="rId64" Type="http://schemas.openxmlformats.org/officeDocument/2006/relationships/image" Target="../media/image33.png"/><Relationship Id="rId118" Type="http://schemas.openxmlformats.org/officeDocument/2006/relationships/image" Target="../media/image61.png"/><Relationship Id="rId139" Type="http://schemas.openxmlformats.org/officeDocument/2006/relationships/image" Target="../media/image72.png"/><Relationship Id="rId290" Type="http://schemas.openxmlformats.org/officeDocument/2006/relationships/hyperlink" Target="#'Price-list'!R144C1"/><Relationship Id="rId304" Type="http://schemas.openxmlformats.org/officeDocument/2006/relationships/image" Target="../media/image158.png"/><Relationship Id="rId85" Type="http://schemas.openxmlformats.org/officeDocument/2006/relationships/hyperlink" Target="#'Price-list'!R446C1"/><Relationship Id="rId150" Type="http://schemas.openxmlformats.org/officeDocument/2006/relationships/hyperlink" Target="#'Price-list'!R597C1"/><Relationship Id="rId171" Type="http://schemas.openxmlformats.org/officeDocument/2006/relationships/image" Target="../media/image88.png"/><Relationship Id="rId192" Type="http://schemas.openxmlformats.org/officeDocument/2006/relationships/hyperlink" Target="#'Price-list'!R692C1"/><Relationship Id="rId206" Type="http://schemas.openxmlformats.org/officeDocument/2006/relationships/hyperlink" Target="#'Price-list'!R742C1"/><Relationship Id="rId227" Type="http://schemas.openxmlformats.org/officeDocument/2006/relationships/hyperlink" Target="#'Price-list'!R810C1"/><Relationship Id="rId248" Type="http://schemas.openxmlformats.org/officeDocument/2006/relationships/hyperlink" Target="#'Price-list'!R867C1"/><Relationship Id="rId269" Type="http://schemas.openxmlformats.org/officeDocument/2006/relationships/image" Target="../media/image138.png"/><Relationship Id="rId12" Type="http://schemas.openxmlformats.org/officeDocument/2006/relationships/image" Target="../media/image7.png"/><Relationship Id="rId33" Type="http://schemas.openxmlformats.org/officeDocument/2006/relationships/hyperlink" Target="#'Price-list'!R164C1"/><Relationship Id="rId108" Type="http://schemas.openxmlformats.org/officeDocument/2006/relationships/image" Target="../media/image55.png"/><Relationship Id="rId129" Type="http://schemas.openxmlformats.org/officeDocument/2006/relationships/hyperlink" Target="#'Price-list'!R541C1"/><Relationship Id="rId280" Type="http://schemas.openxmlformats.org/officeDocument/2006/relationships/image" Target="../media/image144.png"/><Relationship Id="rId315" Type="http://schemas.openxmlformats.org/officeDocument/2006/relationships/hyperlink" Target="#'Price-list'!R921C1"/><Relationship Id="rId54" Type="http://schemas.openxmlformats.org/officeDocument/2006/relationships/image" Target="../media/image28.png"/><Relationship Id="rId75" Type="http://schemas.openxmlformats.org/officeDocument/2006/relationships/hyperlink" Target="#'Price-list'!R421C1"/><Relationship Id="rId96" Type="http://schemas.openxmlformats.org/officeDocument/2006/relationships/image" Target="../media/image49.png"/><Relationship Id="rId140" Type="http://schemas.openxmlformats.org/officeDocument/2006/relationships/hyperlink" Target="#'Price-list'!R562C1"/><Relationship Id="rId161" Type="http://schemas.openxmlformats.org/officeDocument/2006/relationships/image" Target="../media/image83.png"/><Relationship Id="rId182" Type="http://schemas.openxmlformats.org/officeDocument/2006/relationships/hyperlink" Target="#'Price-list'!R664C1"/><Relationship Id="rId217" Type="http://schemas.openxmlformats.org/officeDocument/2006/relationships/hyperlink" Target="#'Price-list'!R772C1"/><Relationship Id="rId6" Type="http://schemas.openxmlformats.org/officeDocument/2006/relationships/image" Target="../media/image4.png"/><Relationship Id="rId238" Type="http://schemas.openxmlformats.org/officeDocument/2006/relationships/image" Target="../media/image122.png"/><Relationship Id="rId259" Type="http://schemas.openxmlformats.org/officeDocument/2006/relationships/image" Target="../media/image133.png"/><Relationship Id="rId23" Type="http://schemas.openxmlformats.org/officeDocument/2006/relationships/hyperlink" Target="#'Price-list'!R35C1"/><Relationship Id="rId119" Type="http://schemas.openxmlformats.org/officeDocument/2006/relationships/hyperlink" Target="#'Price-list'!R513C1"/><Relationship Id="rId270" Type="http://schemas.openxmlformats.org/officeDocument/2006/relationships/hyperlink" Target="#'Price-list'!R885C1"/><Relationship Id="rId291" Type="http://schemas.openxmlformats.org/officeDocument/2006/relationships/image" Target="../media/image151.png"/><Relationship Id="rId305" Type="http://schemas.openxmlformats.org/officeDocument/2006/relationships/hyperlink" Target="#'Price-list'!R260C1"/><Relationship Id="rId44" Type="http://schemas.openxmlformats.org/officeDocument/2006/relationships/image" Target="../media/image23.png"/><Relationship Id="rId65" Type="http://schemas.openxmlformats.org/officeDocument/2006/relationships/hyperlink" Target="#'Price-list'!R378C1"/><Relationship Id="rId86" Type="http://schemas.openxmlformats.org/officeDocument/2006/relationships/image" Target="../media/image44.png"/><Relationship Id="rId130" Type="http://schemas.openxmlformats.org/officeDocument/2006/relationships/image" Target="../media/image67.png"/><Relationship Id="rId151" Type="http://schemas.openxmlformats.org/officeDocument/2006/relationships/image" Target="../media/image78.png"/><Relationship Id="rId172" Type="http://schemas.openxmlformats.org/officeDocument/2006/relationships/hyperlink" Target="#'Price-list'!R646C1"/><Relationship Id="rId193" Type="http://schemas.openxmlformats.org/officeDocument/2006/relationships/image" Target="../media/image99.png"/><Relationship Id="rId207" Type="http://schemas.openxmlformats.org/officeDocument/2006/relationships/image" Target="../media/image106.png"/><Relationship Id="rId228" Type="http://schemas.openxmlformats.org/officeDocument/2006/relationships/image" Target="../media/image117.png"/><Relationship Id="rId249" Type="http://schemas.openxmlformats.org/officeDocument/2006/relationships/image" Target="../media/image128.png"/><Relationship Id="rId13" Type="http://schemas.openxmlformats.org/officeDocument/2006/relationships/hyperlink" Target="#'Price-list'!R787C1"/><Relationship Id="rId109" Type="http://schemas.openxmlformats.org/officeDocument/2006/relationships/hyperlink" Target="#'Price-list'!R489C1"/><Relationship Id="rId260" Type="http://schemas.openxmlformats.org/officeDocument/2006/relationships/hyperlink" Target="#'Price-list'!R876C1"/><Relationship Id="rId281" Type="http://schemas.openxmlformats.org/officeDocument/2006/relationships/image" Target="../media/image145.png"/><Relationship Id="rId316" Type="http://schemas.openxmlformats.org/officeDocument/2006/relationships/image" Target="../media/image164.png"/><Relationship Id="rId34" Type="http://schemas.openxmlformats.org/officeDocument/2006/relationships/image" Target="../media/image18.png"/><Relationship Id="rId55" Type="http://schemas.openxmlformats.org/officeDocument/2006/relationships/hyperlink" Target="#'Price-list'!R316C1"/><Relationship Id="rId76" Type="http://schemas.openxmlformats.org/officeDocument/2006/relationships/image" Target="../media/image39.png"/><Relationship Id="rId97" Type="http://schemas.openxmlformats.org/officeDocument/2006/relationships/hyperlink" Target="#'Price-list'!R467C1"/><Relationship Id="rId120" Type="http://schemas.openxmlformats.org/officeDocument/2006/relationships/image" Target="../media/image62.png"/><Relationship Id="rId141" Type="http://schemas.openxmlformats.org/officeDocument/2006/relationships/image" Target="../media/image73.png"/><Relationship Id="rId7" Type="http://schemas.openxmlformats.org/officeDocument/2006/relationships/hyperlink" Target="#'Price-list'!R509C1"/><Relationship Id="rId162" Type="http://schemas.openxmlformats.org/officeDocument/2006/relationships/hyperlink" Target="#'Price-list'!R612C1"/><Relationship Id="rId183" Type="http://schemas.openxmlformats.org/officeDocument/2006/relationships/image" Target="../media/image94.png"/><Relationship Id="rId218" Type="http://schemas.openxmlformats.org/officeDocument/2006/relationships/image" Target="../media/image112.png"/><Relationship Id="rId239" Type="http://schemas.openxmlformats.org/officeDocument/2006/relationships/hyperlink" Target="#'Price-list'!R821C1"/><Relationship Id="rId250" Type="http://schemas.openxmlformats.org/officeDocument/2006/relationships/hyperlink" Target="#'Price-list'!R868C1"/><Relationship Id="rId271" Type="http://schemas.openxmlformats.org/officeDocument/2006/relationships/image" Target="../media/image139.png"/><Relationship Id="rId292" Type="http://schemas.openxmlformats.org/officeDocument/2006/relationships/hyperlink" Target="#'Price-list'!R146C1"/><Relationship Id="rId306" Type="http://schemas.openxmlformats.org/officeDocument/2006/relationships/image" Target="../media/image159.png"/><Relationship Id="rId24" Type="http://schemas.openxmlformats.org/officeDocument/2006/relationships/image" Target="../media/image13.png"/><Relationship Id="rId45" Type="http://schemas.openxmlformats.org/officeDocument/2006/relationships/hyperlink" Target="#'Price-list'!R272C1"/><Relationship Id="rId66" Type="http://schemas.openxmlformats.org/officeDocument/2006/relationships/image" Target="../media/image34.png"/><Relationship Id="rId87" Type="http://schemas.openxmlformats.org/officeDocument/2006/relationships/hyperlink" Target="#'Price-list'!R459C1"/><Relationship Id="rId110" Type="http://schemas.openxmlformats.org/officeDocument/2006/relationships/image" Target="../media/image56.png"/><Relationship Id="rId131" Type="http://schemas.openxmlformats.org/officeDocument/2006/relationships/hyperlink" Target="#'Price-list'!R543C1"/><Relationship Id="rId152" Type="http://schemas.openxmlformats.org/officeDocument/2006/relationships/hyperlink" Target="#'Price-list'!R598C1"/><Relationship Id="rId173" Type="http://schemas.openxmlformats.org/officeDocument/2006/relationships/image" Target="../media/image89.png"/><Relationship Id="rId194" Type="http://schemas.openxmlformats.org/officeDocument/2006/relationships/hyperlink" Target="#'Price-list'!R699C1"/><Relationship Id="rId208" Type="http://schemas.openxmlformats.org/officeDocument/2006/relationships/hyperlink" Target="#'Price-list'!R739C1"/><Relationship Id="rId229" Type="http://schemas.openxmlformats.org/officeDocument/2006/relationships/hyperlink" Target="#'Price-list'!R813C1"/><Relationship Id="rId19" Type="http://schemas.openxmlformats.org/officeDocument/2006/relationships/hyperlink" Target="#'Price-list'!R888C1"/><Relationship Id="rId224" Type="http://schemas.openxmlformats.org/officeDocument/2006/relationships/image" Target="../media/image115.png"/><Relationship Id="rId240" Type="http://schemas.openxmlformats.org/officeDocument/2006/relationships/image" Target="../media/image123.png"/><Relationship Id="rId245" Type="http://schemas.openxmlformats.org/officeDocument/2006/relationships/image" Target="../media/image126.png"/><Relationship Id="rId261" Type="http://schemas.openxmlformats.org/officeDocument/2006/relationships/image" Target="../media/image134.png"/><Relationship Id="rId266" Type="http://schemas.openxmlformats.org/officeDocument/2006/relationships/hyperlink" Target="#'Price-list'!R881C1"/><Relationship Id="rId287" Type="http://schemas.openxmlformats.org/officeDocument/2006/relationships/hyperlink" Target="#'Price-list'!R142C1"/><Relationship Id="rId14" Type="http://schemas.openxmlformats.org/officeDocument/2006/relationships/image" Target="../media/image8.png"/><Relationship Id="rId30" Type="http://schemas.openxmlformats.org/officeDocument/2006/relationships/image" Target="../media/image16.png"/><Relationship Id="rId35" Type="http://schemas.openxmlformats.org/officeDocument/2006/relationships/hyperlink" Target="#'Price-list'!R196C1"/><Relationship Id="rId56" Type="http://schemas.openxmlformats.org/officeDocument/2006/relationships/image" Target="../media/image29.png"/><Relationship Id="rId77" Type="http://schemas.openxmlformats.org/officeDocument/2006/relationships/hyperlink" Target="#'Price-list'!R430C1"/><Relationship Id="rId100" Type="http://schemas.openxmlformats.org/officeDocument/2006/relationships/image" Target="../media/image51.png"/><Relationship Id="rId105" Type="http://schemas.openxmlformats.org/officeDocument/2006/relationships/hyperlink" Target="#'Price-list'!R477C1"/><Relationship Id="rId126" Type="http://schemas.openxmlformats.org/officeDocument/2006/relationships/image" Target="../media/image65.png"/><Relationship Id="rId147" Type="http://schemas.openxmlformats.org/officeDocument/2006/relationships/image" Target="../media/image76.png"/><Relationship Id="rId168" Type="http://schemas.openxmlformats.org/officeDocument/2006/relationships/hyperlink" Target="#'Price-list'!R634C1"/><Relationship Id="rId282" Type="http://schemas.openxmlformats.org/officeDocument/2006/relationships/image" Target="../media/image146.png"/><Relationship Id="rId312" Type="http://schemas.openxmlformats.org/officeDocument/2006/relationships/image" Target="../media/image162.png"/><Relationship Id="rId317" Type="http://schemas.openxmlformats.org/officeDocument/2006/relationships/hyperlink" Target="#'Price-list'!R968C1"/><Relationship Id="rId8" Type="http://schemas.openxmlformats.org/officeDocument/2006/relationships/image" Target="../media/image5.png"/><Relationship Id="rId51" Type="http://schemas.openxmlformats.org/officeDocument/2006/relationships/hyperlink" Target="#'Price-list'!R298C1"/><Relationship Id="rId72" Type="http://schemas.openxmlformats.org/officeDocument/2006/relationships/image" Target="../media/image37.png"/><Relationship Id="rId93" Type="http://schemas.openxmlformats.org/officeDocument/2006/relationships/hyperlink" Target="#'Price-list'!R465C1"/><Relationship Id="rId98" Type="http://schemas.openxmlformats.org/officeDocument/2006/relationships/image" Target="../media/image50.png"/><Relationship Id="rId121" Type="http://schemas.openxmlformats.org/officeDocument/2006/relationships/hyperlink" Target="#'Price-list'!R519C1"/><Relationship Id="rId142" Type="http://schemas.openxmlformats.org/officeDocument/2006/relationships/hyperlink" Target="#'Price-list'!R563C1"/><Relationship Id="rId163" Type="http://schemas.openxmlformats.org/officeDocument/2006/relationships/image" Target="../media/image84.png"/><Relationship Id="rId184" Type="http://schemas.openxmlformats.org/officeDocument/2006/relationships/hyperlink" Target="#'Price-list'!R665C1"/><Relationship Id="rId189" Type="http://schemas.openxmlformats.org/officeDocument/2006/relationships/image" Target="../media/image97.png"/><Relationship Id="rId219" Type="http://schemas.openxmlformats.org/officeDocument/2006/relationships/hyperlink" Target="#'Price-list'!R778C1"/><Relationship Id="rId3" Type="http://schemas.openxmlformats.org/officeDocument/2006/relationships/hyperlink" Target="#'Price-list'!R386C1"/><Relationship Id="rId214" Type="http://schemas.openxmlformats.org/officeDocument/2006/relationships/hyperlink" Target="#'Price-list'!R736C1"/><Relationship Id="rId230" Type="http://schemas.openxmlformats.org/officeDocument/2006/relationships/image" Target="../media/image118.png"/><Relationship Id="rId235" Type="http://schemas.openxmlformats.org/officeDocument/2006/relationships/hyperlink" Target="#'Price-list'!R816C1"/><Relationship Id="rId251" Type="http://schemas.openxmlformats.org/officeDocument/2006/relationships/image" Target="../media/image129.png"/><Relationship Id="rId256" Type="http://schemas.openxmlformats.org/officeDocument/2006/relationships/hyperlink" Target="#'Price-list'!R873C1"/><Relationship Id="rId277" Type="http://schemas.openxmlformats.org/officeDocument/2006/relationships/hyperlink" Target="#'Price-list'!R900C1"/><Relationship Id="rId298" Type="http://schemas.openxmlformats.org/officeDocument/2006/relationships/image" Target="../media/image155.png"/><Relationship Id="rId25" Type="http://schemas.openxmlformats.org/officeDocument/2006/relationships/hyperlink" Target="#'Price-list'!R74C1"/><Relationship Id="rId46" Type="http://schemas.openxmlformats.org/officeDocument/2006/relationships/image" Target="../media/image24.png"/><Relationship Id="rId67" Type="http://schemas.openxmlformats.org/officeDocument/2006/relationships/hyperlink" Target="#'Price-list'!R395C1"/><Relationship Id="rId116" Type="http://schemas.openxmlformats.org/officeDocument/2006/relationships/image" Target="../media/image60.png"/><Relationship Id="rId137" Type="http://schemas.openxmlformats.org/officeDocument/2006/relationships/image" Target="../media/image71.png"/><Relationship Id="rId158" Type="http://schemas.openxmlformats.org/officeDocument/2006/relationships/hyperlink" Target="#'Price-list'!R609C1"/><Relationship Id="rId272" Type="http://schemas.openxmlformats.org/officeDocument/2006/relationships/hyperlink" Target="#'Price-list'!R897C1"/><Relationship Id="rId293" Type="http://schemas.openxmlformats.org/officeDocument/2006/relationships/image" Target="../media/image152.png"/><Relationship Id="rId302" Type="http://schemas.openxmlformats.org/officeDocument/2006/relationships/image" Target="../media/image157.png"/><Relationship Id="rId307" Type="http://schemas.openxmlformats.org/officeDocument/2006/relationships/hyperlink" Target="#'Price-list'!R261C1"/><Relationship Id="rId323" Type="http://schemas.openxmlformats.org/officeDocument/2006/relationships/image" Target="../media/image168.png"/><Relationship Id="rId20" Type="http://schemas.openxmlformats.org/officeDocument/2006/relationships/image" Target="../media/image11.png"/><Relationship Id="rId41" Type="http://schemas.openxmlformats.org/officeDocument/2006/relationships/hyperlink" Target="#'Price-list'!R268C1"/><Relationship Id="rId62" Type="http://schemas.openxmlformats.org/officeDocument/2006/relationships/image" Target="../media/image32.png"/><Relationship Id="rId83" Type="http://schemas.openxmlformats.org/officeDocument/2006/relationships/hyperlink" Target="#'Price-list'!R443C1"/><Relationship Id="rId88" Type="http://schemas.openxmlformats.org/officeDocument/2006/relationships/image" Target="../media/image45.png"/><Relationship Id="rId111" Type="http://schemas.openxmlformats.org/officeDocument/2006/relationships/hyperlink" Target="#'Price-list'!R498C1"/><Relationship Id="rId132" Type="http://schemas.openxmlformats.org/officeDocument/2006/relationships/image" Target="../media/image68.png"/><Relationship Id="rId153" Type="http://schemas.openxmlformats.org/officeDocument/2006/relationships/image" Target="../media/image79.png"/><Relationship Id="rId174" Type="http://schemas.openxmlformats.org/officeDocument/2006/relationships/hyperlink" Target="#'Price-list'!R650C1"/><Relationship Id="rId179" Type="http://schemas.openxmlformats.org/officeDocument/2006/relationships/image" Target="../media/image92.png"/><Relationship Id="rId195" Type="http://schemas.openxmlformats.org/officeDocument/2006/relationships/image" Target="../media/image100.png"/><Relationship Id="rId209" Type="http://schemas.openxmlformats.org/officeDocument/2006/relationships/image" Target="../media/image107.png"/><Relationship Id="rId190" Type="http://schemas.openxmlformats.org/officeDocument/2006/relationships/hyperlink" Target="#'Price-list'!R679C1"/><Relationship Id="rId204" Type="http://schemas.openxmlformats.org/officeDocument/2006/relationships/hyperlink" Target="#'Price-list'!R737C1"/><Relationship Id="rId220" Type="http://schemas.openxmlformats.org/officeDocument/2006/relationships/image" Target="../media/image113.png"/><Relationship Id="rId225" Type="http://schemas.openxmlformats.org/officeDocument/2006/relationships/hyperlink" Target="#'Price-list'!R798C1"/><Relationship Id="rId241" Type="http://schemas.openxmlformats.org/officeDocument/2006/relationships/hyperlink" Target="#'Price-list'!R831C1"/><Relationship Id="rId246" Type="http://schemas.openxmlformats.org/officeDocument/2006/relationships/hyperlink" Target="#'Price-list'!R864C1"/><Relationship Id="rId267" Type="http://schemas.openxmlformats.org/officeDocument/2006/relationships/image" Target="../media/image137.png"/><Relationship Id="rId288" Type="http://schemas.openxmlformats.org/officeDocument/2006/relationships/image" Target="../media/image149.png"/><Relationship Id="rId15" Type="http://schemas.openxmlformats.org/officeDocument/2006/relationships/hyperlink" Target="#'Price-list'!R791C1"/><Relationship Id="rId36" Type="http://schemas.openxmlformats.org/officeDocument/2006/relationships/image" Target="../media/image19.png"/><Relationship Id="rId57" Type="http://schemas.openxmlformats.org/officeDocument/2006/relationships/hyperlink" Target="#'Price-list'!R341C1"/><Relationship Id="rId106" Type="http://schemas.openxmlformats.org/officeDocument/2006/relationships/image" Target="../media/image54.png"/><Relationship Id="rId127" Type="http://schemas.openxmlformats.org/officeDocument/2006/relationships/hyperlink" Target="#'Price-list'!R559C1"/><Relationship Id="rId262" Type="http://schemas.openxmlformats.org/officeDocument/2006/relationships/hyperlink" Target="#'Price-list'!R879C1"/><Relationship Id="rId283" Type="http://schemas.openxmlformats.org/officeDocument/2006/relationships/hyperlink" Target="#'Price-list'!R909C1"/><Relationship Id="rId313" Type="http://schemas.openxmlformats.org/officeDocument/2006/relationships/hyperlink" Target="#'Price-list'!R949C1"/><Relationship Id="rId318" Type="http://schemas.openxmlformats.org/officeDocument/2006/relationships/image" Target="../media/image165.png"/><Relationship Id="rId10" Type="http://schemas.openxmlformats.org/officeDocument/2006/relationships/image" Target="../media/image6.png"/><Relationship Id="rId31" Type="http://schemas.openxmlformats.org/officeDocument/2006/relationships/hyperlink" Target="#'Price-list'!R138C1"/><Relationship Id="rId52" Type="http://schemas.openxmlformats.org/officeDocument/2006/relationships/image" Target="../media/image27.png"/><Relationship Id="rId73" Type="http://schemas.openxmlformats.org/officeDocument/2006/relationships/hyperlink" Target="#'Price-list'!R417C1"/><Relationship Id="rId78" Type="http://schemas.openxmlformats.org/officeDocument/2006/relationships/image" Target="../media/image40.png"/><Relationship Id="rId94" Type="http://schemas.openxmlformats.org/officeDocument/2006/relationships/image" Target="../media/image48.png"/><Relationship Id="rId99" Type="http://schemas.openxmlformats.org/officeDocument/2006/relationships/hyperlink" Target="#'Price-list'!R468C1"/><Relationship Id="rId101" Type="http://schemas.openxmlformats.org/officeDocument/2006/relationships/hyperlink" Target="#'Price-list'!R469C1"/><Relationship Id="rId122" Type="http://schemas.openxmlformats.org/officeDocument/2006/relationships/image" Target="../media/image63.png"/><Relationship Id="rId143" Type="http://schemas.openxmlformats.org/officeDocument/2006/relationships/image" Target="../media/image74.png"/><Relationship Id="rId148" Type="http://schemas.openxmlformats.org/officeDocument/2006/relationships/hyperlink" Target="#'Price-list'!R581C1"/><Relationship Id="rId164" Type="http://schemas.openxmlformats.org/officeDocument/2006/relationships/hyperlink" Target="#'Price-list'!R614C1"/><Relationship Id="rId169" Type="http://schemas.openxmlformats.org/officeDocument/2006/relationships/image" Target="../media/image87.png"/><Relationship Id="rId185" Type="http://schemas.openxmlformats.org/officeDocument/2006/relationships/image" Target="../media/image95.png"/><Relationship Id="rId4" Type="http://schemas.openxmlformats.org/officeDocument/2006/relationships/image" Target="../media/image3.png"/><Relationship Id="rId9" Type="http://schemas.openxmlformats.org/officeDocument/2006/relationships/hyperlink" Target="#'Price-list'!R600C1"/><Relationship Id="rId180" Type="http://schemas.openxmlformats.org/officeDocument/2006/relationships/hyperlink" Target="#'Price-list'!R663C1"/><Relationship Id="rId210" Type="http://schemas.openxmlformats.org/officeDocument/2006/relationships/hyperlink" Target="#'Price-list'!R747C1"/><Relationship Id="rId215" Type="http://schemas.openxmlformats.org/officeDocument/2006/relationships/image" Target="../media/image110.png"/><Relationship Id="rId236" Type="http://schemas.openxmlformats.org/officeDocument/2006/relationships/image" Target="../media/image121.png"/><Relationship Id="rId257" Type="http://schemas.openxmlformats.org/officeDocument/2006/relationships/image" Target="../media/image132.png"/><Relationship Id="rId278" Type="http://schemas.openxmlformats.org/officeDocument/2006/relationships/image" Target="../media/image143.png"/><Relationship Id="rId26" Type="http://schemas.openxmlformats.org/officeDocument/2006/relationships/image" Target="../media/image14.png"/><Relationship Id="rId231" Type="http://schemas.openxmlformats.org/officeDocument/2006/relationships/hyperlink" Target="#'Price-list'!R812C1"/><Relationship Id="rId252" Type="http://schemas.openxmlformats.org/officeDocument/2006/relationships/hyperlink" Target="#'Price-list'!R870C1"/><Relationship Id="rId273" Type="http://schemas.openxmlformats.org/officeDocument/2006/relationships/image" Target="../media/image140.png"/><Relationship Id="rId294" Type="http://schemas.openxmlformats.org/officeDocument/2006/relationships/hyperlink" Target="#'Price-list'!R149C1"/><Relationship Id="rId308" Type="http://schemas.openxmlformats.org/officeDocument/2006/relationships/image" Target="../media/image160.png"/><Relationship Id="rId47" Type="http://schemas.openxmlformats.org/officeDocument/2006/relationships/hyperlink" Target="#'Price-list'!R270C1"/><Relationship Id="rId68" Type="http://schemas.openxmlformats.org/officeDocument/2006/relationships/image" Target="../media/image35.png"/><Relationship Id="rId89" Type="http://schemas.openxmlformats.org/officeDocument/2006/relationships/hyperlink" Target="#'Price-list'!R461C1"/><Relationship Id="rId112" Type="http://schemas.openxmlformats.org/officeDocument/2006/relationships/image" Target="../media/image57.png"/><Relationship Id="rId133" Type="http://schemas.openxmlformats.org/officeDocument/2006/relationships/image" Target="../media/image69.png"/><Relationship Id="rId154" Type="http://schemas.openxmlformats.org/officeDocument/2006/relationships/hyperlink" Target="#'Price-list'!R603C1"/><Relationship Id="rId175" Type="http://schemas.openxmlformats.org/officeDocument/2006/relationships/image" Target="../media/image90.png"/><Relationship Id="rId196" Type="http://schemas.openxmlformats.org/officeDocument/2006/relationships/hyperlink" Target="#'Price-list'!R704C1"/><Relationship Id="rId200" Type="http://schemas.openxmlformats.org/officeDocument/2006/relationships/hyperlink" Target="#'Price-list'!R722C1"/><Relationship Id="rId16" Type="http://schemas.openxmlformats.org/officeDocument/2006/relationships/image" Target="../media/image9.png"/><Relationship Id="rId221" Type="http://schemas.openxmlformats.org/officeDocument/2006/relationships/hyperlink" Target="#'Price-list'!R779C1"/><Relationship Id="rId242" Type="http://schemas.openxmlformats.org/officeDocument/2006/relationships/image" Target="../media/image124.png"/><Relationship Id="rId263" Type="http://schemas.openxmlformats.org/officeDocument/2006/relationships/image" Target="../media/image135.png"/><Relationship Id="rId284" Type="http://schemas.openxmlformats.org/officeDocument/2006/relationships/image" Target="../media/image147.png"/><Relationship Id="rId319" Type="http://schemas.openxmlformats.org/officeDocument/2006/relationships/hyperlink" Target="#'Price-list'!R966C1"/><Relationship Id="rId37" Type="http://schemas.openxmlformats.org/officeDocument/2006/relationships/hyperlink" Target="#'Price-list'!R241C1"/><Relationship Id="rId58" Type="http://schemas.openxmlformats.org/officeDocument/2006/relationships/image" Target="../media/image30.png"/><Relationship Id="rId79" Type="http://schemas.openxmlformats.org/officeDocument/2006/relationships/hyperlink" Target="#'Price-list'!R433C1"/><Relationship Id="rId102" Type="http://schemas.openxmlformats.org/officeDocument/2006/relationships/image" Target="../media/image52.png"/><Relationship Id="rId123" Type="http://schemas.openxmlformats.org/officeDocument/2006/relationships/hyperlink" Target="#'Price-list'!R536C1"/><Relationship Id="rId144" Type="http://schemas.openxmlformats.org/officeDocument/2006/relationships/hyperlink" Target="#'Price-list'!R564C1"/><Relationship Id="rId90" Type="http://schemas.openxmlformats.org/officeDocument/2006/relationships/image" Target="../media/image46.png"/><Relationship Id="rId165" Type="http://schemas.openxmlformats.org/officeDocument/2006/relationships/image" Target="../media/image85.png"/><Relationship Id="rId186" Type="http://schemas.openxmlformats.org/officeDocument/2006/relationships/hyperlink" Target="#'Price-list'!R669C1"/><Relationship Id="rId211" Type="http://schemas.openxmlformats.org/officeDocument/2006/relationships/image" Target="../media/image108.png"/><Relationship Id="rId232" Type="http://schemas.openxmlformats.org/officeDocument/2006/relationships/image" Target="../media/image119.png"/><Relationship Id="rId253" Type="http://schemas.openxmlformats.org/officeDocument/2006/relationships/image" Target="../media/image130.png"/><Relationship Id="rId274" Type="http://schemas.openxmlformats.org/officeDocument/2006/relationships/image" Target="../media/image141.png"/><Relationship Id="rId295" Type="http://schemas.openxmlformats.org/officeDocument/2006/relationships/image" Target="../media/image153.png"/><Relationship Id="rId309" Type="http://schemas.openxmlformats.org/officeDocument/2006/relationships/hyperlink" Target="#'Price-list'!R264C1"/><Relationship Id="rId27" Type="http://schemas.openxmlformats.org/officeDocument/2006/relationships/hyperlink" Target="#'Price-list'!R80C1"/><Relationship Id="rId48" Type="http://schemas.openxmlformats.org/officeDocument/2006/relationships/image" Target="../media/image25.png"/><Relationship Id="rId69" Type="http://schemas.openxmlformats.org/officeDocument/2006/relationships/hyperlink" Target="#'Price-list'!R408C1"/><Relationship Id="rId113" Type="http://schemas.openxmlformats.org/officeDocument/2006/relationships/hyperlink" Target="#'Price-list'!R505C1"/><Relationship Id="rId134" Type="http://schemas.openxmlformats.org/officeDocument/2006/relationships/hyperlink" Target="#'Price-list'!R553C1"/><Relationship Id="rId320" Type="http://schemas.openxmlformats.org/officeDocument/2006/relationships/image" Target="../media/image166.png"/><Relationship Id="rId80" Type="http://schemas.openxmlformats.org/officeDocument/2006/relationships/image" Target="../media/image41.png"/><Relationship Id="rId155" Type="http://schemas.openxmlformats.org/officeDocument/2006/relationships/image" Target="../media/image80.png"/><Relationship Id="rId176" Type="http://schemas.openxmlformats.org/officeDocument/2006/relationships/hyperlink" Target="#'Price-list'!R658C1"/><Relationship Id="rId197" Type="http://schemas.openxmlformats.org/officeDocument/2006/relationships/image" Target="../media/image101.png"/><Relationship Id="rId201" Type="http://schemas.openxmlformats.org/officeDocument/2006/relationships/image" Target="../media/image103.png"/><Relationship Id="rId222" Type="http://schemas.openxmlformats.org/officeDocument/2006/relationships/image" Target="../media/image114.png"/><Relationship Id="rId243" Type="http://schemas.openxmlformats.org/officeDocument/2006/relationships/image" Target="../media/image125.png"/><Relationship Id="rId264" Type="http://schemas.openxmlformats.org/officeDocument/2006/relationships/hyperlink" Target="#'Price-list'!R880C1"/><Relationship Id="rId285" Type="http://schemas.openxmlformats.org/officeDocument/2006/relationships/hyperlink" Target="#'Price-list'!R914C1"/><Relationship Id="rId17" Type="http://schemas.openxmlformats.org/officeDocument/2006/relationships/hyperlink" Target="#'Price-list'!R861C1"/><Relationship Id="rId38" Type="http://schemas.openxmlformats.org/officeDocument/2006/relationships/image" Target="../media/image20.png"/><Relationship Id="rId59" Type="http://schemas.openxmlformats.org/officeDocument/2006/relationships/hyperlink" Target="#'Price-list'!R358C1"/><Relationship Id="rId103" Type="http://schemas.openxmlformats.org/officeDocument/2006/relationships/hyperlink" Target="#'Price-list'!R471C1"/><Relationship Id="rId124" Type="http://schemas.openxmlformats.org/officeDocument/2006/relationships/image" Target="../media/image64.png"/><Relationship Id="rId310" Type="http://schemas.openxmlformats.org/officeDocument/2006/relationships/image" Target="../media/image161.png"/><Relationship Id="rId70" Type="http://schemas.openxmlformats.org/officeDocument/2006/relationships/image" Target="../media/image36.png"/><Relationship Id="rId91" Type="http://schemas.openxmlformats.org/officeDocument/2006/relationships/hyperlink" Target="#'Price-list'!R464C1"/><Relationship Id="rId145" Type="http://schemas.openxmlformats.org/officeDocument/2006/relationships/image" Target="../media/image75.png"/><Relationship Id="rId166" Type="http://schemas.openxmlformats.org/officeDocument/2006/relationships/hyperlink" Target="#'Price-list'!R626C1"/><Relationship Id="rId187" Type="http://schemas.openxmlformats.org/officeDocument/2006/relationships/image" Target="../media/image96.png"/><Relationship Id="rId1" Type="http://schemas.openxmlformats.org/officeDocument/2006/relationships/hyperlink" Target="#'Price-list'!R16C1"/><Relationship Id="rId212" Type="http://schemas.openxmlformats.org/officeDocument/2006/relationships/hyperlink" Target="#'Price-list'!R761C1"/><Relationship Id="rId233" Type="http://schemas.openxmlformats.org/officeDocument/2006/relationships/hyperlink" Target="#'Price-list'!R811C1"/><Relationship Id="rId254" Type="http://schemas.openxmlformats.org/officeDocument/2006/relationships/hyperlink" Target="#'Price-list'!R871C1"/><Relationship Id="rId28" Type="http://schemas.openxmlformats.org/officeDocument/2006/relationships/image" Target="../media/image15.png"/><Relationship Id="rId49" Type="http://schemas.openxmlformats.org/officeDocument/2006/relationships/hyperlink" Target="#'Price-list'!R286C1"/><Relationship Id="rId114" Type="http://schemas.openxmlformats.org/officeDocument/2006/relationships/image" Target="../media/image58.png"/><Relationship Id="rId275" Type="http://schemas.openxmlformats.org/officeDocument/2006/relationships/hyperlink" Target="#'Price-list'!R898C1"/><Relationship Id="rId296" Type="http://schemas.openxmlformats.org/officeDocument/2006/relationships/image" Target="../media/image154.png"/><Relationship Id="rId300" Type="http://schemas.openxmlformats.org/officeDocument/2006/relationships/image" Target="../media/image156.png"/><Relationship Id="rId60" Type="http://schemas.openxmlformats.org/officeDocument/2006/relationships/image" Target="../media/image31.png"/><Relationship Id="rId81" Type="http://schemas.openxmlformats.org/officeDocument/2006/relationships/hyperlink" Target="#'Price-list'!R439C1"/><Relationship Id="rId135" Type="http://schemas.openxmlformats.org/officeDocument/2006/relationships/image" Target="../media/image70.png"/><Relationship Id="rId156" Type="http://schemas.openxmlformats.org/officeDocument/2006/relationships/hyperlink" Target="#'Price-list'!R608C1"/><Relationship Id="rId177" Type="http://schemas.openxmlformats.org/officeDocument/2006/relationships/image" Target="../media/image91.png"/><Relationship Id="rId198" Type="http://schemas.openxmlformats.org/officeDocument/2006/relationships/hyperlink" Target="#'Price-list'!R718C1"/><Relationship Id="rId321" Type="http://schemas.openxmlformats.org/officeDocument/2006/relationships/image" Target="../media/image167.png"/><Relationship Id="rId202" Type="http://schemas.openxmlformats.org/officeDocument/2006/relationships/hyperlink" Target="#'Price-list'!R725C1"/><Relationship Id="rId223" Type="http://schemas.openxmlformats.org/officeDocument/2006/relationships/hyperlink" Target="#'Price-list'!R783C1"/><Relationship Id="rId244" Type="http://schemas.openxmlformats.org/officeDocument/2006/relationships/hyperlink" Target="#'Price-list'!R855C1"/><Relationship Id="rId18" Type="http://schemas.openxmlformats.org/officeDocument/2006/relationships/image" Target="../media/image10.png"/><Relationship Id="rId39" Type="http://schemas.openxmlformats.org/officeDocument/2006/relationships/hyperlink" Target="#'Price-list'!R254C1"/><Relationship Id="rId265" Type="http://schemas.openxmlformats.org/officeDocument/2006/relationships/image" Target="../media/image136.png"/><Relationship Id="rId286" Type="http://schemas.openxmlformats.org/officeDocument/2006/relationships/image" Target="../media/image148.png"/><Relationship Id="rId50" Type="http://schemas.openxmlformats.org/officeDocument/2006/relationships/image" Target="../media/image26.png"/><Relationship Id="rId104" Type="http://schemas.openxmlformats.org/officeDocument/2006/relationships/image" Target="../media/image53.png"/><Relationship Id="rId125" Type="http://schemas.openxmlformats.org/officeDocument/2006/relationships/hyperlink" Target="#'Price-list'!R544C1"/><Relationship Id="rId146" Type="http://schemas.openxmlformats.org/officeDocument/2006/relationships/hyperlink" Target="#'Price-list'!R565C1"/><Relationship Id="rId167" Type="http://schemas.openxmlformats.org/officeDocument/2006/relationships/image" Target="../media/image86.png"/><Relationship Id="rId188" Type="http://schemas.openxmlformats.org/officeDocument/2006/relationships/hyperlink" Target="#'Price-list'!R677C1"/><Relationship Id="rId311" Type="http://schemas.openxmlformats.org/officeDocument/2006/relationships/hyperlink" Target="#'Price-list'!R309C1"/><Relationship Id="rId71" Type="http://schemas.openxmlformats.org/officeDocument/2006/relationships/hyperlink" Target="#'Price-list'!R412C1"/><Relationship Id="rId92" Type="http://schemas.openxmlformats.org/officeDocument/2006/relationships/image" Target="../media/image47.png"/><Relationship Id="rId213" Type="http://schemas.openxmlformats.org/officeDocument/2006/relationships/image" Target="../media/image109.png"/><Relationship Id="rId234" Type="http://schemas.openxmlformats.org/officeDocument/2006/relationships/image" Target="../media/image120.png"/><Relationship Id="rId2" Type="http://schemas.openxmlformats.org/officeDocument/2006/relationships/image" Target="../media/image2.png"/><Relationship Id="rId29" Type="http://schemas.openxmlformats.org/officeDocument/2006/relationships/hyperlink" Target="#'Price-list'!R125C1"/><Relationship Id="rId255" Type="http://schemas.openxmlformats.org/officeDocument/2006/relationships/image" Target="../media/image131.png"/><Relationship Id="rId276" Type="http://schemas.openxmlformats.org/officeDocument/2006/relationships/image" Target="../media/image142.png"/><Relationship Id="rId297" Type="http://schemas.openxmlformats.org/officeDocument/2006/relationships/hyperlink" Target="#'Price-list'!R152C1"/><Relationship Id="rId40" Type="http://schemas.openxmlformats.org/officeDocument/2006/relationships/image" Target="../media/image21.png"/><Relationship Id="rId115" Type="http://schemas.openxmlformats.org/officeDocument/2006/relationships/image" Target="../media/image59.png"/><Relationship Id="rId136" Type="http://schemas.openxmlformats.org/officeDocument/2006/relationships/hyperlink" Target="#'Price-list'!R560C1"/><Relationship Id="rId157" Type="http://schemas.openxmlformats.org/officeDocument/2006/relationships/image" Target="../media/image81.png"/><Relationship Id="rId178" Type="http://schemas.openxmlformats.org/officeDocument/2006/relationships/hyperlink" Target="#'Price-list'!R662C1"/><Relationship Id="rId301" Type="http://schemas.openxmlformats.org/officeDocument/2006/relationships/hyperlink" Target="#'Price-list'!R156C1"/><Relationship Id="rId322" Type="http://schemas.openxmlformats.org/officeDocument/2006/relationships/hyperlink" Target="#'Price-list'!R765C1"/><Relationship Id="rId61" Type="http://schemas.openxmlformats.org/officeDocument/2006/relationships/hyperlink" Target="#'Price-list'!R363C1"/><Relationship Id="rId82" Type="http://schemas.openxmlformats.org/officeDocument/2006/relationships/image" Target="../media/image42.png"/><Relationship Id="rId199" Type="http://schemas.openxmlformats.org/officeDocument/2006/relationships/image" Target="../media/image102.png"/><Relationship Id="rId203" Type="http://schemas.openxmlformats.org/officeDocument/2006/relationships/image" Target="../media/image10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3990975</xdr:colOff>
      <xdr:row>0</xdr:row>
      <xdr:rowOff>85725</xdr:rowOff>
    </xdr:from>
    <xdr:to>
      <xdr:col>9</xdr:col>
      <xdr:colOff>504825</xdr:colOff>
      <xdr:row>2</xdr:row>
      <xdr:rowOff>76200</xdr:rowOff>
    </xdr:to>
    <xdr:sp macro="" textlink="">
      <xdr:nvSpPr>
        <xdr:cNvPr id="1025" name="WordArt 1"/>
        <xdr:cNvSpPr>
          <a:spLocks noChangeArrowheads="1" noChangeShapeType="1" noTextEdit="1"/>
        </xdr:cNvSpPr>
      </xdr:nvSpPr>
      <xdr:spPr bwMode="auto">
        <a:xfrm>
          <a:off x="4819650" y="85725"/>
          <a:ext cx="4010025" cy="3333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ru-RU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3366"/>
              </a:solidFill>
              <a:effectLst/>
              <a:latin typeface="Arial"/>
              <a:cs typeface="Arial"/>
            </a:rPr>
            <a:t>УКРБУДСТАНДАРТ</a:t>
          </a:r>
        </a:p>
      </xdr:txBody>
    </xdr:sp>
    <xdr:clientData/>
  </xdr:twoCellAnchor>
  <xdr:twoCellAnchor>
    <xdr:from>
      <xdr:col>0</xdr:col>
      <xdr:colOff>542925</xdr:colOff>
      <xdr:row>0</xdr:row>
      <xdr:rowOff>0</xdr:rowOff>
    </xdr:from>
    <xdr:to>
      <xdr:col>1</xdr:col>
      <xdr:colOff>723900</xdr:colOff>
      <xdr:row>4</xdr:row>
      <xdr:rowOff>51367</xdr:rowOff>
    </xdr:to>
    <xdr:pic>
      <xdr:nvPicPr>
        <xdr:cNvPr id="5" name="Рисунок 4" descr="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1009650" cy="775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10</xdr:row>
      <xdr:rowOff>0</xdr:rowOff>
    </xdr:from>
    <xdr:to>
      <xdr:col>0</xdr:col>
      <xdr:colOff>1457144</xdr:colOff>
      <xdr:row>10</xdr:row>
      <xdr:rowOff>1380952</xdr:rowOff>
    </xdr:to>
    <xdr:pic>
      <xdr:nvPicPr>
        <xdr:cNvPr id="24" name="Рисунок 23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1717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1447619</xdr:colOff>
      <xdr:row>10</xdr:row>
      <xdr:rowOff>1380952</xdr:rowOff>
    </xdr:to>
    <xdr:pic>
      <xdr:nvPicPr>
        <xdr:cNvPr id="25" name="Рисунок 24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21717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10</xdr:row>
      <xdr:rowOff>0</xdr:rowOff>
    </xdr:from>
    <xdr:to>
      <xdr:col>2</xdr:col>
      <xdr:colOff>1457144</xdr:colOff>
      <xdr:row>10</xdr:row>
      <xdr:rowOff>1380952</xdr:rowOff>
    </xdr:to>
    <xdr:pic>
      <xdr:nvPicPr>
        <xdr:cNvPr id="26" name="Рисунок 25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21717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10</xdr:row>
      <xdr:rowOff>0</xdr:rowOff>
    </xdr:from>
    <xdr:to>
      <xdr:col>3</xdr:col>
      <xdr:colOff>1457144</xdr:colOff>
      <xdr:row>10</xdr:row>
      <xdr:rowOff>1380952</xdr:rowOff>
    </xdr:to>
    <xdr:pic>
      <xdr:nvPicPr>
        <xdr:cNvPr id="27" name="Рисунок 26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21717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1447619</xdr:colOff>
      <xdr:row>10</xdr:row>
      <xdr:rowOff>1380952</xdr:rowOff>
    </xdr:to>
    <xdr:pic>
      <xdr:nvPicPr>
        <xdr:cNvPr id="29" name="Рисунок 28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21717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10</xdr:row>
      <xdr:rowOff>0</xdr:rowOff>
    </xdr:from>
    <xdr:to>
      <xdr:col>5</xdr:col>
      <xdr:colOff>1457144</xdr:colOff>
      <xdr:row>10</xdr:row>
      <xdr:rowOff>1380952</xdr:rowOff>
    </xdr:to>
    <xdr:pic>
      <xdr:nvPicPr>
        <xdr:cNvPr id="30" name="Рисунок 29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0" y="21717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11</xdr:row>
      <xdr:rowOff>0</xdr:rowOff>
    </xdr:from>
    <xdr:to>
      <xdr:col>0</xdr:col>
      <xdr:colOff>1457144</xdr:colOff>
      <xdr:row>11</xdr:row>
      <xdr:rowOff>1380952</xdr:rowOff>
    </xdr:to>
    <xdr:pic>
      <xdr:nvPicPr>
        <xdr:cNvPr id="31" name="Рисунок 30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35623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1447619</xdr:colOff>
      <xdr:row>11</xdr:row>
      <xdr:rowOff>1380952</xdr:rowOff>
    </xdr:to>
    <xdr:pic>
      <xdr:nvPicPr>
        <xdr:cNvPr id="128" name="Рисунок 127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35623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11</xdr:row>
      <xdr:rowOff>0</xdr:rowOff>
    </xdr:from>
    <xdr:to>
      <xdr:col>2</xdr:col>
      <xdr:colOff>1457144</xdr:colOff>
      <xdr:row>11</xdr:row>
      <xdr:rowOff>1380952</xdr:rowOff>
    </xdr:to>
    <xdr:pic>
      <xdr:nvPicPr>
        <xdr:cNvPr id="129" name="Рисунок 128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35623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11</xdr:row>
      <xdr:rowOff>0</xdr:rowOff>
    </xdr:from>
    <xdr:to>
      <xdr:col>3</xdr:col>
      <xdr:colOff>1457144</xdr:colOff>
      <xdr:row>11</xdr:row>
      <xdr:rowOff>1380952</xdr:rowOff>
    </xdr:to>
    <xdr:pic>
      <xdr:nvPicPr>
        <xdr:cNvPr id="130" name="Рисунок 129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35623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1447619</xdr:colOff>
      <xdr:row>11</xdr:row>
      <xdr:rowOff>1380952</xdr:rowOff>
    </xdr:to>
    <xdr:pic>
      <xdr:nvPicPr>
        <xdr:cNvPr id="131" name="Рисунок 130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35623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11</xdr:row>
      <xdr:rowOff>0</xdr:rowOff>
    </xdr:from>
    <xdr:to>
      <xdr:col>5</xdr:col>
      <xdr:colOff>1457144</xdr:colOff>
      <xdr:row>11</xdr:row>
      <xdr:rowOff>1380952</xdr:rowOff>
    </xdr:to>
    <xdr:pic>
      <xdr:nvPicPr>
        <xdr:cNvPr id="132" name="Рисунок 131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0" y="35623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</xdr:row>
      <xdr:rowOff>0</xdr:rowOff>
    </xdr:from>
    <xdr:to>
      <xdr:col>0</xdr:col>
      <xdr:colOff>1457144</xdr:colOff>
      <xdr:row>12</xdr:row>
      <xdr:rowOff>1380952</xdr:rowOff>
    </xdr:to>
    <xdr:pic>
      <xdr:nvPicPr>
        <xdr:cNvPr id="133" name="Рисунок 132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9530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1447619</xdr:colOff>
      <xdr:row>12</xdr:row>
      <xdr:rowOff>1380952</xdr:rowOff>
    </xdr:to>
    <xdr:pic>
      <xdr:nvPicPr>
        <xdr:cNvPr id="135" name="Рисунок 134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49530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12</xdr:row>
      <xdr:rowOff>0</xdr:rowOff>
    </xdr:from>
    <xdr:to>
      <xdr:col>2</xdr:col>
      <xdr:colOff>1457144</xdr:colOff>
      <xdr:row>12</xdr:row>
      <xdr:rowOff>1380952</xdr:rowOff>
    </xdr:to>
    <xdr:pic>
      <xdr:nvPicPr>
        <xdr:cNvPr id="136" name="Рисунок 135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49530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12</xdr:row>
      <xdr:rowOff>0</xdr:rowOff>
    </xdr:from>
    <xdr:to>
      <xdr:col>3</xdr:col>
      <xdr:colOff>1457144</xdr:colOff>
      <xdr:row>12</xdr:row>
      <xdr:rowOff>1380952</xdr:rowOff>
    </xdr:to>
    <xdr:pic>
      <xdr:nvPicPr>
        <xdr:cNvPr id="141" name="Рисунок 140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49530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1447619</xdr:colOff>
      <xdr:row>12</xdr:row>
      <xdr:rowOff>1380952</xdr:rowOff>
    </xdr:to>
    <xdr:pic>
      <xdr:nvPicPr>
        <xdr:cNvPr id="7" name="Рисунок 6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49530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12</xdr:row>
      <xdr:rowOff>0</xdr:rowOff>
    </xdr:from>
    <xdr:to>
      <xdr:col>5</xdr:col>
      <xdr:colOff>1457144</xdr:colOff>
      <xdr:row>12</xdr:row>
      <xdr:rowOff>1380952</xdr:rowOff>
    </xdr:to>
    <xdr:pic>
      <xdr:nvPicPr>
        <xdr:cNvPr id="21" name="Рисунок 20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0" y="49530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</xdr:row>
      <xdr:rowOff>0</xdr:rowOff>
    </xdr:from>
    <xdr:to>
      <xdr:col>0</xdr:col>
      <xdr:colOff>1457144</xdr:colOff>
      <xdr:row>13</xdr:row>
      <xdr:rowOff>1380952</xdr:rowOff>
    </xdr:to>
    <xdr:pic>
      <xdr:nvPicPr>
        <xdr:cNvPr id="22" name="Рисунок 21">
          <a:hlinkClick xmlns:r="http://schemas.openxmlformats.org/officeDocument/2006/relationships" r:id="rId37"/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63436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1447619</xdr:colOff>
      <xdr:row>13</xdr:row>
      <xdr:rowOff>1380952</xdr:rowOff>
    </xdr:to>
    <xdr:pic>
      <xdr:nvPicPr>
        <xdr:cNvPr id="23" name="Рисунок 22">
          <a:hlinkClick xmlns:r="http://schemas.openxmlformats.org/officeDocument/2006/relationships" r:id="rId39"/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63436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13</xdr:row>
      <xdr:rowOff>0</xdr:rowOff>
    </xdr:from>
    <xdr:to>
      <xdr:col>3</xdr:col>
      <xdr:colOff>1457144</xdr:colOff>
      <xdr:row>13</xdr:row>
      <xdr:rowOff>1380952</xdr:rowOff>
    </xdr:to>
    <xdr:pic>
      <xdr:nvPicPr>
        <xdr:cNvPr id="396" name="Рисунок 395">
          <a:hlinkClick xmlns:r="http://schemas.openxmlformats.org/officeDocument/2006/relationships" r:id="rId41"/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63436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13</xdr:row>
      <xdr:rowOff>0</xdr:rowOff>
    </xdr:from>
    <xdr:to>
      <xdr:col>2</xdr:col>
      <xdr:colOff>1457144</xdr:colOff>
      <xdr:row>13</xdr:row>
      <xdr:rowOff>1380952</xdr:rowOff>
    </xdr:to>
    <xdr:pic>
      <xdr:nvPicPr>
        <xdr:cNvPr id="134" name="Рисунок 133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63436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1447619</xdr:colOff>
      <xdr:row>13</xdr:row>
      <xdr:rowOff>1380952</xdr:rowOff>
    </xdr:to>
    <xdr:pic>
      <xdr:nvPicPr>
        <xdr:cNvPr id="137" name="Рисунок 136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63436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13</xdr:row>
      <xdr:rowOff>0</xdr:rowOff>
    </xdr:from>
    <xdr:to>
      <xdr:col>5</xdr:col>
      <xdr:colOff>1457144</xdr:colOff>
      <xdr:row>13</xdr:row>
      <xdr:rowOff>1380952</xdr:rowOff>
    </xdr:to>
    <xdr:pic>
      <xdr:nvPicPr>
        <xdr:cNvPr id="138" name="Рисунок 137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0" y="63436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14</xdr:row>
      <xdr:rowOff>0</xdr:rowOff>
    </xdr:from>
    <xdr:to>
      <xdr:col>0</xdr:col>
      <xdr:colOff>1457144</xdr:colOff>
      <xdr:row>14</xdr:row>
      <xdr:rowOff>1380952</xdr:rowOff>
    </xdr:to>
    <xdr:pic>
      <xdr:nvPicPr>
        <xdr:cNvPr id="139" name="Рисунок 138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77343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1447619</xdr:colOff>
      <xdr:row>14</xdr:row>
      <xdr:rowOff>1380952</xdr:rowOff>
    </xdr:to>
    <xdr:pic>
      <xdr:nvPicPr>
        <xdr:cNvPr id="148" name="Рисунок 147">
          <a:hlinkClick xmlns:r="http://schemas.openxmlformats.org/officeDocument/2006/relationships" r:id="rId51"/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77343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14</xdr:row>
      <xdr:rowOff>0</xdr:rowOff>
    </xdr:from>
    <xdr:to>
      <xdr:col>2</xdr:col>
      <xdr:colOff>1457144</xdr:colOff>
      <xdr:row>14</xdr:row>
      <xdr:rowOff>1380952</xdr:rowOff>
    </xdr:to>
    <xdr:pic>
      <xdr:nvPicPr>
        <xdr:cNvPr id="149" name="Рисунок 148">
          <a:hlinkClick xmlns:r="http://schemas.openxmlformats.org/officeDocument/2006/relationships" r:id="rId53"/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77343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14</xdr:row>
      <xdr:rowOff>0</xdr:rowOff>
    </xdr:from>
    <xdr:to>
      <xdr:col>3</xdr:col>
      <xdr:colOff>1457144</xdr:colOff>
      <xdr:row>14</xdr:row>
      <xdr:rowOff>1380952</xdr:rowOff>
    </xdr:to>
    <xdr:pic>
      <xdr:nvPicPr>
        <xdr:cNvPr id="150" name="Рисунок 149">
          <a:hlinkClick xmlns:r="http://schemas.openxmlformats.org/officeDocument/2006/relationships" r:id="rId55"/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77343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1447619</xdr:colOff>
      <xdr:row>14</xdr:row>
      <xdr:rowOff>1380952</xdr:rowOff>
    </xdr:to>
    <xdr:pic>
      <xdr:nvPicPr>
        <xdr:cNvPr id="151" name="Рисунок 150">
          <a:hlinkClick xmlns:r="http://schemas.openxmlformats.org/officeDocument/2006/relationships" r:id="rId57"/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77343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14</xdr:row>
      <xdr:rowOff>0</xdr:rowOff>
    </xdr:from>
    <xdr:to>
      <xdr:col>5</xdr:col>
      <xdr:colOff>1457144</xdr:colOff>
      <xdr:row>14</xdr:row>
      <xdr:rowOff>1380952</xdr:rowOff>
    </xdr:to>
    <xdr:pic>
      <xdr:nvPicPr>
        <xdr:cNvPr id="152" name="Рисунок 151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0" y="77343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15</xdr:row>
      <xdr:rowOff>0</xdr:rowOff>
    </xdr:from>
    <xdr:to>
      <xdr:col>0</xdr:col>
      <xdr:colOff>1457144</xdr:colOff>
      <xdr:row>15</xdr:row>
      <xdr:rowOff>1380952</xdr:rowOff>
    </xdr:to>
    <xdr:pic>
      <xdr:nvPicPr>
        <xdr:cNvPr id="153" name="Рисунок 152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1249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1447619</xdr:colOff>
      <xdr:row>15</xdr:row>
      <xdr:rowOff>1380952</xdr:rowOff>
    </xdr:to>
    <xdr:pic>
      <xdr:nvPicPr>
        <xdr:cNvPr id="154" name="Рисунок 153">
          <a:hlinkClick xmlns:r="http://schemas.openxmlformats.org/officeDocument/2006/relationships" r:id="rId63"/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91249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15</xdr:row>
      <xdr:rowOff>0</xdr:rowOff>
    </xdr:from>
    <xdr:to>
      <xdr:col>2</xdr:col>
      <xdr:colOff>1457144</xdr:colOff>
      <xdr:row>15</xdr:row>
      <xdr:rowOff>1380952</xdr:rowOff>
    </xdr:to>
    <xdr:pic>
      <xdr:nvPicPr>
        <xdr:cNvPr id="155" name="Рисунок 154">
          <a:hlinkClick xmlns:r="http://schemas.openxmlformats.org/officeDocument/2006/relationships" r:id="rId65"/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91249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15</xdr:row>
      <xdr:rowOff>0</xdr:rowOff>
    </xdr:from>
    <xdr:to>
      <xdr:col>3</xdr:col>
      <xdr:colOff>1457144</xdr:colOff>
      <xdr:row>15</xdr:row>
      <xdr:rowOff>1380952</xdr:rowOff>
    </xdr:to>
    <xdr:pic>
      <xdr:nvPicPr>
        <xdr:cNvPr id="156" name="Рисунок 155">
          <a:hlinkClick xmlns:r="http://schemas.openxmlformats.org/officeDocument/2006/relationships" r:id="rId67"/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91249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1447619</xdr:colOff>
      <xdr:row>15</xdr:row>
      <xdr:rowOff>1380952</xdr:rowOff>
    </xdr:to>
    <xdr:pic>
      <xdr:nvPicPr>
        <xdr:cNvPr id="157" name="Рисунок 156">
          <a:hlinkClick xmlns:r="http://schemas.openxmlformats.org/officeDocument/2006/relationships" r:id="rId69"/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91249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15</xdr:row>
      <xdr:rowOff>0</xdr:rowOff>
    </xdr:from>
    <xdr:to>
      <xdr:col>5</xdr:col>
      <xdr:colOff>1457144</xdr:colOff>
      <xdr:row>15</xdr:row>
      <xdr:rowOff>1380952</xdr:rowOff>
    </xdr:to>
    <xdr:pic>
      <xdr:nvPicPr>
        <xdr:cNvPr id="158" name="Рисунок 157">
          <a:hlinkClick xmlns:r="http://schemas.openxmlformats.org/officeDocument/2006/relationships" r:id="rId71"/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0" y="91249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16</xdr:row>
      <xdr:rowOff>0</xdr:rowOff>
    </xdr:from>
    <xdr:to>
      <xdr:col>0</xdr:col>
      <xdr:colOff>1457144</xdr:colOff>
      <xdr:row>16</xdr:row>
      <xdr:rowOff>1380952</xdr:rowOff>
    </xdr:to>
    <xdr:pic>
      <xdr:nvPicPr>
        <xdr:cNvPr id="159" name="Рисунок 158">
          <a:hlinkClick xmlns:r="http://schemas.openxmlformats.org/officeDocument/2006/relationships" r:id="rId73"/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05156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1447619</xdr:colOff>
      <xdr:row>16</xdr:row>
      <xdr:rowOff>1380952</xdr:rowOff>
    </xdr:to>
    <xdr:pic>
      <xdr:nvPicPr>
        <xdr:cNvPr id="160" name="Рисунок 159">
          <a:hlinkClick xmlns:r="http://schemas.openxmlformats.org/officeDocument/2006/relationships" r:id="rId75"/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105156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16</xdr:row>
      <xdr:rowOff>0</xdr:rowOff>
    </xdr:from>
    <xdr:to>
      <xdr:col>2</xdr:col>
      <xdr:colOff>1457144</xdr:colOff>
      <xdr:row>16</xdr:row>
      <xdr:rowOff>1380952</xdr:rowOff>
    </xdr:to>
    <xdr:pic>
      <xdr:nvPicPr>
        <xdr:cNvPr id="161" name="Рисунок 160">
          <a:hlinkClick xmlns:r="http://schemas.openxmlformats.org/officeDocument/2006/relationships" r:id="rId77"/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105156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16</xdr:row>
      <xdr:rowOff>0</xdr:rowOff>
    </xdr:from>
    <xdr:to>
      <xdr:col>3</xdr:col>
      <xdr:colOff>1457144</xdr:colOff>
      <xdr:row>16</xdr:row>
      <xdr:rowOff>1380952</xdr:rowOff>
    </xdr:to>
    <xdr:pic>
      <xdr:nvPicPr>
        <xdr:cNvPr id="162" name="Рисунок 161">
          <a:hlinkClick xmlns:r="http://schemas.openxmlformats.org/officeDocument/2006/relationships" r:id="rId79"/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105156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1447619</xdr:colOff>
      <xdr:row>16</xdr:row>
      <xdr:rowOff>1380952</xdr:rowOff>
    </xdr:to>
    <xdr:pic>
      <xdr:nvPicPr>
        <xdr:cNvPr id="163" name="Рисунок 162">
          <a:hlinkClick xmlns:r="http://schemas.openxmlformats.org/officeDocument/2006/relationships" r:id="rId81"/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105156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16</xdr:row>
      <xdr:rowOff>0</xdr:rowOff>
    </xdr:from>
    <xdr:to>
      <xdr:col>5</xdr:col>
      <xdr:colOff>1457144</xdr:colOff>
      <xdr:row>16</xdr:row>
      <xdr:rowOff>1380952</xdr:rowOff>
    </xdr:to>
    <xdr:pic>
      <xdr:nvPicPr>
        <xdr:cNvPr id="164" name="Рисунок 163">
          <a:hlinkClick xmlns:r="http://schemas.openxmlformats.org/officeDocument/2006/relationships" r:id="rId83"/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0" y="105156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17</xdr:row>
      <xdr:rowOff>0</xdr:rowOff>
    </xdr:from>
    <xdr:to>
      <xdr:col>0</xdr:col>
      <xdr:colOff>1457144</xdr:colOff>
      <xdr:row>17</xdr:row>
      <xdr:rowOff>1380952</xdr:rowOff>
    </xdr:to>
    <xdr:pic>
      <xdr:nvPicPr>
        <xdr:cNvPr id="165" name="Рисунок 164">
          <a:hlinkClick xmlns:r="http://schemas.openxmlformats.org/officeDocument/2006/relationships" r:id="rId85"/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19062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1447619</xdr:colOff>
      <xdr:row>17</xdr:row>
      <xdr:rowOff>1380952</xdr:rowOff>
    </xdr:to>
    <xdr:pic>
      <xdr:nvPicPr>
        <xdr:cNvPr id="166" name="Рисунок 165">
          <a:hlinkClick xmlns:r="http://schemas.openxmlformats.org/officeDocument/2006/relationships" r:id="rId87"/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119062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17</xdr:row>
      <xdr:rowOff>0</xdr:rowOff>
    </xdr:from>
    <xdr:to>
      <xdr:col>2</xdr:col>
      <xdr:colOff>1457144</xdr:colOff>
      <xdr:row>17</xdr:row>
      <xdr:rowOff>1380952</xdr:rowOff>
    </xdr:to>
    <xdr:pic>
      <xdr:nvPicPr>
        <xdr:cNvPr id="167" name="Рисунок 166">
          <a:hlinkClick xmlns:r="http://schemas.openxmlformats.org/officeDocument/2006/relationships" r:id="rId89"/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119062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17</xdr:row>
      <xdr:rowOff>0</xdr:rowOff>
    </xdr:from>
    <xdr:to>
      <xdr:col>3</xdr:col>
      <xdr:colOff>1457144</xdr:colOff>
      <xdr:row>17</xdr:row>
      <xdr:rowOff>1380952</xdr:rowOff>
    </xdr:to>
    <xdr:pic>
      <xdr:nvPicPr>
        <xdr:cNvPr id="168" name="Рисунок 167">
          <a:hlinkClick xmlns:r="http://schemas.openxmlformats.org/officeDocument/2006/relationships" r:id="rId91"/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119062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1447619</xdr:colOff>
      <xdr:row>17</xdr:row>
      <xdr:rowOff>1380952</xdr:rowOff>
    </xdr:to>
    <xdr:pic>
      <xdr:nvPicPr>
        <xdr:cNvPr id="169" name="Рисунок 168">
          <a:hlinkClick xmlns:r="http://schemas.openxmlformats.org/officeDocument/2006/relationships" r:id="rId93"/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119062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17</xdr:row>
      <xdr:rowOff>0</xdr:rowOff>
    </xdr:from>
    <xdr:to>
      <xdr:col>5</xdr:col>
      <xdr:colOff>1457144</xdr:colOff>
      <xdr:row>17</xdr:row>
      <xdr:rowOff>1380952</xdr:rowOff>
    </xdr:to>
    <xdr:pic>
      <xdr:nvPicPr>
        <xdr:cNvPr id="170" name="Рисунок 169">
          <a:hlinkClick xmlns:r="http://schemas.openxmlformats.org/officeDocument/2006/relationships" r:id="rId95"/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0" y="119062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18</xdr:row>
      <xdr:rowOff>0</xdr:rowOff>
    </xdr:from>
    <xdr:to>
      <xdr:col>0</xdr:col>
      <xdr:colOff>1457144</xdr:colOff>
      <xdr:row>18</xdr:row>
      <xdr:rowOff>1380952</xdr:rowOff>
    </xdr:to>
    <xdr:pic>
      <xdr:nvPicPr>
        <xdr:cNvPr id="171" name="Рисунок 170">
          <a:hlinkClick xmlns:r="http://schemas.openxmlformats.org/officeDocument/2006/relationships" r:id="rId97"/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32969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1447619</xdr:colOff>
      <xdr:row>18</xdr:row>
      <xdr:rowOff>1380952</xdr:rowOff>
    </xdr:to>
    <xdr:pic>
      <xdr:nvPicPr>
        <xdr:cNvPr id="172" name="Рисунок 171">
          <a:hlinkClick xmlns:r="http://schemas.openxmlformats.org/officeDocument/2006/relationships" r:id="rId99"/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132969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18</xdr:row>
      <xdr:rowOff>0</xdr:rowOff>
    </xdr:from>
    <xdr:to>
      <xdr:col>2</xdr:col>
      <xdr:colOff>1457144</xdr:colOff>
      <xdr:row>18</xdr:row>
      <xdr:rowOff>1380952</xdr:rowOff>
    </xdr:to>
    <xdr:pic>
      <xdr:nvPicPr>
        <xdr:cNvPr id="173" name="Рисунок 172">
          <a:hlinkClick xmlns:r="http://schemas.openxmlformats.org/officeDocument/2006/relationships" r:id="rId101"/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132969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18</xdr:row>
      <xdr:rowOff>0</xdr:rowOff>
    </xdr:from>
    <xdr:to>
      <xdr:col>3</xdr:col>
      <xdr:colOff>1457144</xdr:colOff>
      <xdr:row>18</xdr:row>
      <xdr:rowOff>1380952</xdr:rowOff>
    </xdr:to>
    <xdr:pic>
      <xdr:nvPicPr>
        <xdr:cNvPr id="174" name="Рисунок 173">
          <a:hlinkClick xmlns:r="http://schemas.openxmlformats.org/officeDocument/2006/relationships" r:id="rId103"/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132969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1447619</xdr:colOff>
      <xdr:row>18</xdr:row>
      <xdr:rowOff>1380952</xdr:rowOff>
    </xdr:to>
    <xdr:pic>
      <xdr:nvPicPr>
        <xdr:cNvPr id="28" name="Рисунок 27">
          <a:hlinkClick xmlns:r="http://schemas.openxmlformats.org/officeDocument/2006/relationships" r:id="rId105"/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132969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18</xdr:row>
      <xdr:rowOff>0</xdr:rowOff>
    </xdr:from>
    <xdr:to>
      <xdr:col>5</xdr:col>
      <xdr:colOff>1457144</xdr:colOff>
      <xdr:row>18</xdr:row>
      <xdr:rowOff>1380952</xdr:rowOff>
    </xdr:to>
    <xdr:pic>
      <xdr:nvPicPr>
        <xdr:cNvPr id="140" name="Рисунок 139">
          <a:hlinkClick xmlns:r="http://schemas.openxmlformats.org/officeDocument/2006/relationships" r:id="rId107"/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0" y="132969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19</xdr:row>
      <xdr:rowOff>0</xdr:rowOff>
    </xdr:from>
    <xdr:to>
      <xdr:col>0</xdr:col>
      <xdr:colOff>1457144</xdr:colOff>
      <xdr:row>19</xdr:row>
      <xdr:rowOff>1380952</xdr:rowOff>
    </xdr:to>
    <xdr:pic>
      <xdr:nvPicPr>
        <xdr:cNvPr id="142" name="Рисунок 141">
          <a:hlinkClick xmlns:r="http://schemas.openxmlformats.org/officeDocument/2006/relationships" r:id="rId109"/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46875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1447619</xdr:colOff>
      <xdr:row>19</xdr:row>
      <xdr:rowOff>1380952</xdr:rowOff>
    </xdr:to>
    <xdr:pic>
      <xdr:nvPicPr>
        <xdr:cNvPr id="143" name="Рисунок 142">
          <a:hlinkClick xmlns:r="http://schemas.openxmlformats.org/officeDocument/2006/relationships" r:id="rId111"/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146875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19</xdr:row>
      <xdr:rowOff>0</xdr:rowOff>
    </xdr:from>
    <xdr:to>
      <xdr:col>2</xdr:col>
      <xdr:colOff>1457144</xdr:colOff>
      <xdr:row>19</xdr:row>
      <xdr:rowOff>1380952</xdr:rowOff>
    </xdr:to>
    <xdr:pic>
      <xdr:nvPicPr>
        <xdr:cNvPr id="146" name="Рисунок 145">
          <a:hlinkClick xmlns:r="http://schemas.openxmlformats.org/officeDocument/2006/relationships" r:id="rId113"/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146875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19</xdr:row>
      <xdr:rowOff>0</xdr:rowOff>
    </xdr:from>
    <xdr:to>
      <xdr:col>3</xdr:col>
      <xdr:colOff>1457144</xdr:colOff>
      <xdr:row>19</xdr:row>
      <xdr:rowOff>1380952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146875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1447619</xdr:colOff>
      <xdr:row>19</xdr:row>
      <xdr:rowOff>1380952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146875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19</xdr:row>
      <xdr:rowOff>0</xdr:rowOff>
    </xdr:from>
    <xdr:to>
      <xdr:col>5</xdr:col>
      <xdr:colOff>1457144</xdr:colOff>
      <xdr:row>19</xdr:row>
      <xdr:rowOff>1380952</xdr:rowOff>
    </xdr:to>
    <xdr:pic>
      <xdr:nvPicPr>
        <xdr:cNvPr id="176" name="Рисунок 175">
          <a:hlinkClick xmlns:r="http://schemas.openxmlformats.org/officeDocument/2006/relationships" r:id="rId117"/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0" y="146875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20</xdr:row>
      <xdr:rowOff>0</xdr:rowOff>
    </xdr:from>
    <xdr:to>
      <xdr:col>0</xdr:col>
      <xdr:colOff>1457144</xdr:colOff>
      <xdr:row>20</xdr:row>
      <xdr:rowOff>1380952</xdr:rowOff>
    </xdr:to>
    <xdr:pic>
      <xdr:nvPicPr>
        <xdr:cNvPr id="177" name="Рисунок 176">
          <a:hlinkClick xmlns:r="http://schemas.openxmlformats.org/officeDocument/2006/relationships" r:id="rId119"/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60782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1447619</xdr:colOff>
      <xdr:row>20</xdr:row>
      <xdr:rowOff>1380952</xdr:rowOff>
    </xdr:to>
    <xdr:pic>
      <xdr:nvPicPr>
        <xdr:cNvPr id="178" name="Рисунок 177">
          <a:hlinkClick xmlns:r="http://schemas.openxmlformats.org/officeDocument/2006/relationships" r:id="rId121"/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160782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20</xdr:row>
      <xdr:rowOff>0</xdr:rowOff>
    </xdr:from>
    <xdr:to>
      <xdr:col>2</xdr:col>
      <xdr:colOff>1457144</xdr:colOff>
      <xdr:row>20</xdr:row>
      <xdr:rowOff>1380952</xdr:rowOff>
    </xdr:to>
    <xdr:pic>
      <xdr:nvPicPr>
        <xdr:cNvPr id="179" name="Рисунок 178">
          <a:hlinkClick xmlns:r="http://schemas.openxmlformats.org/officeDocument/2006/relationships" r:id="rId123"/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160782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20</xdr:row>
      <xdr:rowOff>0</xdr:rowOff>
    </xdr:from>
    <xdr:to>
      <xdr:col>3</xdr:col>
      <xdr:colOff>1457144</xdr:colOff>
      <xdr:row>20</xdr:row>
      <xdr:rowOff>1380952</xdr:rowOff>
    </xdr:to>
    <xdr:pic>
      <xdr:nvPicPr>
        <xdr:cNvPr id="180" name="Рисунок 179">
          <a:hlinkClick xmlns:r="http://schemas.openxmlformats.org/officeDocument/2006/relationships" r:id="rId125"/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160782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1447619</xdr:colOff>
      <xdr:row>20</xdr:row>
      <xdr:rowOff>1380952</xdr:rowOff>
    </xdr:to>
    <xdr:pic>
      <xdr:nvPicPr>
        <xdr:cNvPr id="181" name="Рисунок 180">
          <a:hlinkClick xmlns:r="http://schemas.openxmlformats.org/officeDocument/2006/relationships" r:id="rId127"/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160782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20</xdr:row>
      <xdr:rowOff>0</xdr:rowOff>
    </xdr:from>
    <xdr:to>
      <xdr:col>5</xdr:col>
      <xdr:colOff>1457144</xdr:colOff>
      <xdr:row>20</xdr:row>
      <xdr:rowOff>1380952</xdr:rowOff>
    </xdr:to>
    <xdr:pic>
      <xdr:nvPicPr>
        <xdr:cNvPr id="182" name="Рисунок 181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0" y="160782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21</xdr:row>
      <xdr:rowOff>0</xdr:rowOff>
    </xdr:from>
    <xdr:to>
      <xdr:col>0</xdr:col>
      <xdr:colOff>1457144</xdr:colOff>
      <xdr:row>21</xdr:row>
      <xdr:rowOff>1380952</xdr:rowOff>
    </xdr:to>
    <xdr:pic>
      <xdr:nvPicPr>
        <xdr:cNvPr id="183" name="Рисунок 182">
          <a:hlinkClick xmlns:r="http://schemas.openxmlformats.org/officeDocument/2006/relationships" r:id="rId131"/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74688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1447619</xdr:colOff>
      <xdr:row>21</xdr:row>
      <xdr:rowOff>1380952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174688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21</xdr:row>
      <xdr:rowOff>0</xdr:rowOff>
    </xdr:from>
    <xdr:to>
      <xdr:col>2</xdr:col>
      <xdr:colOff>1457144</xdr:colOff>
      <xdr:row>21</xdr:row>
      <xdr:rowOff>1380952</xdr:rowOff>
    </xdr:to>
    <xdr:pic>
      <xdr:nvPicPr>
        <xdr:cNvPr id="185" name="Рисунок 184">
          <a:hlinkClick xmlns:r="http://schemas.openxmlformats.org/officeDocument/2006/relationships" r:id="rId134"/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174688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21</xdr:row>
      <xdr:rowOff>0</xdr:rowOff>
    </xdr:from>
    <xdr:to>
      <xdr:col>3</xdr:col>
      <xdr:colOff>1457144</xdr:colOff>
      <xdr:row>21</xdr:row>
      <xdr:rowOff>1380952</xdr:rowOff>
    </xdr:to>
    <xdr:pic>
      <xdr:nvPicPr>
        <xdr:cNvPr id="186" name="Рисунок 185">
          <a:hlinkClick xmlns:r="http://schemas.openxmlformats.org/officeDocument/2006/relationships" r:id="rId136"/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174688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1447619</xdr:colOff>
      <xdr:row>21</xdr:row>
      <xdr:rowOff>1380952</xdr:rowOff>
    </xdr:to>
    <xdr:pic>
      <xdr:nvPicPr>
        <xdr:cNvPr id="187" name="Рисунок 186">
          <a:hlinkClick xmlns:r="http://schemas.openxmlformats.org/officeDocument/2006/relationships" r:id="rId138"/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174688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21</xdr:row>
      <xdr:rowOff>0</xdr:rowOff>
    </xdr:from>
    <xdr:to>
      <xdr:col>5</xdr:col>
      <xdr:colOff>1457144</xdr:colOff>
      <xdr:row>21</xdr:row>
      <xdr:rowOff>1380952</xdr:rowOff>
    </xdr:to>
    <xdr:pic>
      <xdr:nvPicPr>
        <xdr:cNvPr id="188" name="Рисунок 187">
          <a:hlinkClick xmlns:r="http://schemas.openxmlformats.org/officeDocument/2006/relationships" r:id="rId140"/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0" y="174688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22</xdr:row>
      <xdr:rowOff>0</xdr:rowOff>
    </xdr:from>
    <xdr:to>
      <xdr:col>0</xdr:col>
      <xdr:colOff>1457144</xdr:colOff>
      <xdr:row>22</xdr:row>
      <xdr:rowOff>1380952</xdr:rowOff>
    </xdr:to>
    <xdr:pic>
      <xdr:nvPicPr>
        <xdr:cNvPr id="189" name="Рисунок 188">
          <a:hlinkClick xmlns:r="http://schemas.openxmlformats.org/officeDocument/2006/relationships" r:id="rId142"/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88595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1447619</xdr:colOff>
      <xdr:row>22</xdr:row>
      <xdr:rowOff>1380952</xdr:rowOff>
    </xdr:to>
    <xdr:pic>
      <xdr:nvPicPr>
        <xdr:cNvPr id="190" name="Рисунок 189">
          <a:hlinkClick xmlns:r="http://schemas.openxmlformats.org/officeDocument/2006/relationships" r:id="rId144"/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188595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22</xdr:row>
      <xdr:rowOff>0</xdr:rowOff>
    </xdr:from>
    <xdr:to>
      <xdr:col>2</xdr:col>
      <xdr:colOff>1457144</xdr:colOff>
      <xdr:row>22</xdr:row>
      <xdr:rowOff>1380952</xdr:rowOff>
    </xdr:to>
    <xdr:pic>
      <xdr:nvPicPr>
        <xdr:cNvPr id="191" name="Рисунок 190">
          <a:hlinkClick xmlns:r="http://schemas.openxmlformats.org/officeDocument/2006/relationships" r:id="rId146"/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188595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22</xdr:row>
      <xdr:rowOff>0</xdr:rowOff>
    </xdr:from>
    <xdr:to>
      <xdr:col>3</xdr:col>
      <xdr:colOff>1457144</xdr:colOff>
      <xdr:row>22</xdr:row>
      <xdr:rowOff>1380952</xdr:rowOff>
    </xdr:to>
    <xdr:pic>
      <xdr:nvPicPr>
        <xdr:cNvPr id="192" name="Рисунок 191">
          <a:hlinkClick xmlns:r="http://schemas.openxmlformats.org/officeDocument/2006/relationships" r:id="rId148"/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188595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1447619</xdr:colOff>
      <xdr:row>22</xdr:row>
      <xdr:rowOff>1380952</xdr:rowOff>
    </xdr:to>
    <xdr:pic>
      <xdr:nvPicPr>
        <xdr:cNvPr id="193" name="Рисунок 192">
          <a:hlinkClick xmlns:r="http://schemas.openxmlformats.org/officeDocument/2006/relationships" r:id="rId150"/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188595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22</xdr:row>
      <xdr:rowOff>0</xdr:rowOff>
    </xdr:from>
    <xdr:to>
      <xdr:col>5</xdr:col>
      <xdr:colOff>1457144</xdr:colOff>
      <xdr:row>22</xdr:row>
      <xdr:rowOff>1380952</xdr:rowOff>
    </xdr:to>
    <xdr:pic>
      <xdr:nvPicPr>
        <xdr:cNvPr id="194" name="Рисунок 193">
          <a:hlinkClick xmlns:r="http://schemas.openxmlformats.org/officeDocument/2006/relationships" r:id="rId152"/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0" y="188595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23</xdr:row>
      <xdr:rowOff>0</xdr:rowOff>
    </xdr:from>
    <xdr:to>
      <xdr:col>0</xdr:col>
      <xdr:colOff>1457144</xdr:colOff>
      <xdr:row>23</xdr:row>
      <xdr:rowOff>1380952</xdr:rowOff>
    </xdr:to>
    <xdr:pic>
      <xdr:nvPicPr>
        <xdr:cNvPr id="195" name="Рисунок 194">
          <a:hlinkClick xmlns:r="http://schemas.openxmlformats.org/officeDocument/2006/relationships" r:id="rId154"/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02501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1447619</xdr:colOff>
      <xdr:row>23</xdr:row>
      <xdr:rowOff>1380952</xdr:rowOff>
    </xdr:to>
    <xdr:pic>
      <xdr:nvPicPr>
        <xdr:cNvPr id="196" name="Рисунок 195">
          <a:hlinkClick xmlns:r="http://schemas.openxmlformats.org/officeDocument/2006/relationships" r:id="rId156"/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202501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23</xdr:row>
      <xdr:rowOff>0</xdr:rowOff>
    </xdr:from>
    <xdr:to>
      <xdr:col>2</xdr:col>
      <xdr:colOff>1457144</xdr:colOff>
      <xdr:row>23</xdr:row>
      <xdr:rowOff>1380952</xdr:rowOff>
    </xdr:to>
    <xdr:pic>
      <xdr:nvPicPr>
        <xdr:cNvPr id="197" name="Рисунок 196">
          <a:hlinkClick xmlns:r="http://schemas.openxmlformats.org/officeDocument/2006/relationships" r:id="rId158"/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202501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23</xdr:row>
      <xdr:rowOff>0</xdr:rowOff>
    </xdr:from>
    <xdr:to>
      <xdr:col>3</xdr:col>
      <xdr:colOff>1457144</xdr:colOff>
      <xdr:row>23</xdr:row>
      <xdr:rowOff>1380952</xdr:rowOff>
    </xdr:to>
    <xdr:pic>
      <xdr:nvPicPr>
        <xdr:cNvPr id="198" name="Рисунок 197">
          <a:hlinkClick xmlns:r="http://schemas.openxmlformats.org/officeDocument/2006/relationships" r:id="rId160"/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202501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</xdr:row>
      <xdr:rowOff>0</xdr:rowOff>
    </xdr:from>
    <xdr:to>
      <xdr:col>4</xdr:col>
      <xdr:colOff>1447619</xdr:colOff>
      <xdr:row>23</xdr:row>
      <xdr:rowOff>1380952</xdr:rowOff>
    </xdr:to>
    <xdr:pic>
      <xdr:nvPicPr>
        <xdr:cNvPr id="199" name="Рисунок 198">
          <a:hlinkClick xmlns:r="http://schemas.openxmlformats.org/officeDocument/2006/relationships" r:id="rId162"/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202501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23</xdr:row>
      <xdr:rowOff>0</xdr:rowOff>
    </xdr:from>
    <xdr:to>
      <xdr:col>5</xdr:col>
      <xdr:colOff>1457144</xdr:colOff>
      <xdr:row>23</xdr:row>
      <xdr:rowOff>1380952</xdr:rowOff>
    </xdr:to>
    <xdr:pic>
      <xdr:nvPicPr>
        <xdr:cNvPr id="202" name="Рисунок 201">
          <a:hlinkClick xmlns:r="http://schemas.openxmlformats.org/officeDocument/2006/relationships" r:id="rId164"/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0" y="202501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24</xdr:row>
      <xdr:rowOff>0</xdr:rowOff>
    </xdr:from>
    <xdr:to>
      <xdr:col>0</xdr:col>
      <xdr:colOff>1457144</xdr:colOff>
      <xdr:row>24</xdr:row>
      <xdr:rowOff>1380952</xdr:rowOff>
    </xdr:to>
    <xdr:pic>
      <xdr:nvPicPr>
        <xdr:cNvPr id="203" name="Рисунок 202">
          <a:hlinkClick xmlns:r="http://schemas.openxmlformats.org/officeDocument/2006/relationships" r:id="rId166"/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16408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1447619</xdr:colOff>
      <xdr:row>24</xdr:row>
      <xdr:rowOff>1380952</xdr:rowOff>
    </xdr:to>
    <xdr:pic>
      <xdr:nvPicPr>
        <xdr:cNvPr id="204" name="Рисунок 203">
          <a:hlinkClick xmlns:r="http://schemas.openxmlformats.org/officeDocument/2006/relationships" r:id="rId168"/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216408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24</xdr:row>
      <xdr:rowOff>0</xdr:rowOff>
    </xdr:from>
    <xdr:to>
      <xdr:col>2</xdr:col>
      <xdr:colOff>1457144</xdr:colOff>
      <xdr:row>24</xdr:row>
      <xdr:rowOff>1380952</xdr:rowOff>
    </xdr:to>
    <xdr:pic>
      <xdr:nvPicPr>
        <xdr:cNvPr id="205" name="Рисунок 204">
          <a:hlinkClick xmlns:r="http://schemas.openxmlformats.org/officeDocument/2006/relationships" r:id="rId170"/>
        </xdr:cNvPr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216408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24</xdr:row>
      <xdr:rowOff>0</xdr:rowOff>
    </xdr:from>
    <xdr:to>
      <xdr:col>3</xdr:col>
      <xdr:colOff>1457144</xdr:colOff>
      <xdr:row>24</xdr:row>
      <xdr:rowOff>1380952</xdr:rowOff>
    </xdr:to>
    <xdr:pic>
      <xdr:nvPicPr>
        <xdr:cNvPr id="207" name="Рисунок 206">
          <a:hlinkClick xmlns:r="http://schemas.openxmlformats.org/officeDocument/2006/relationships" r:id="rId172"/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216408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24</xdr:row>
      <xdr:rowOff>0</xdr:rowOff>
    </xdr:from>
    <xdr:to>
      <xdr:col>4</xdr:col>
      <xdr:colOff>1447619</xdr:colOff>
      <xdr:row>24</xdr:row>
      <xdr:rowOff>1380952</xdr:rowOff>
    </xdr:to>
    <xdr:pic>
      <xdr:nvPicPr>
        <xdr:cNvPr id="208" name="Рисунок 207">
          <a:hlinkClick xmlns:r="http://schemas.openxmlformats.org/officeDocument/2006/relationships" r:id="rId174"/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216408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24</xdr:row>
      <xdr:rowOff>0</xdr:rowOff>
    </xdr:from>
    <xdr:to>
      <xdr:col>5</xdr:col>
      <xdr:colOff>1457144</xdr:colOff>
      <xdr:row>24</xdr:row>
      <xdr:rowOff>1380952</xdr:rowOff>
    </xdr:to>
    <xdr:pic>
      <xdr:nvPicPr>
        <xdr:cNvPr id="209" name="Рисунок 208">
          <a:hlinkClick xmlns:r="http://schemas.openxmlformats.org/officeDocument/2006/relationships" r:id="rId176"/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0" y="216408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25</xdr:row>
      <xdr:rowOff>0</xdr:rowOff>
    </xdr:from>
    <xdr:to>
      <xdr:col>0</xdr:col>
      <xdr:colOff>1457144</xdr:colOff>
      <xdr:row>25</xdr:row>
      <xdr:rowOff>1380952</xdr:rowOff>
    </xdr:to>
    <xdr:pic>
      <xdr:nvPicPr>
        <xdr:cNvPr id="210" name="Рисунок 209">
          <a:hlinkClick xmlns:r="http://schemas.openxmlformats.org/officeDocument/2006/relationships" r:id="rId178"/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30314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1447619</xdr:colOff>
      <xdr:row>25</xdr:row>
      <xdr:rowOff>1380952</xdr:rowOff>
    </xdr:to>
    <xdr:pic>
      <xdr:nvPicPr>
        <xdr:cNvPr id="211" name="Рисунок 210">
          <a:hlinkClick xmlns:r="http://schemas.openxmlformats.org/officeDocument/2006/relationships" r:id="rId180"/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230314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25</xdr:row>
      <xdr:rowOff>0</xdr:rowOff>
    </xdr:from>
    <xdr:to>
      <xdr:col>2</xdr:col>
      <xdr:colOff>1457144</xdr:colOff>
      <xdr:row>25</xdr:row>
      <xdr:rowOff>1380952</xdr:rowOff>
    </xdr:to>
    <xdr:pic>
      <xdr:nvPicPr>
        <xdr:cNvPr id="212" name="Рисунок 211">
          <a:hlinkClick xmlns:r="http://schemas.openxmlformats.org/officeDocument/2006/relationships" r:id="rId182"/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230314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25</xdr:row>
      <xdr:rowOff>0</xdr:rowOff>
    </xdr:from>
    <xdr:to>
      <xdr:col>3</xdr:col>
      <xdr:colOff>1457144</xdr:colOff>
      <xdr:row>25</xdr:row>
      <xdr:rowOff>1380952</xdr:rowOff>
    </xdr:to>
    <xdr:pic>
      <xdr:nvPicPr>
        <xdr:cNvPr id="213" name="Рисунок 212">
          <a:hlinkClick xmlns:r="http://schemas.openxmlformats.org/officeDocument/2006/relationships" r:id="rId184"/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230314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1447619</xdr:colOff>
      <xdr:row>25</xdr:row>
      <xdr:rowOff>1380952</xdr:rowOff>
    </xdr:to>
    <xdr:pic>
      <xdr:nvPicPr>
        <xdr:cNvPr id="214" name="Рисунок 213">
          <a:hlinkClick xmlns:r="http://schemas.openxmlformats.org/officeDocument/2006/relationships" r:id="rId186"/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230314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25</xdr:row>
      <xdr:rowOff>0</xdr:rowOff>
    </xdr:from>
    <xdr:to>
      <xdr:col>5</xdr:col>
      <xdr:colOff>1457144</xdr:colOff>
      <xdr:row>25</xdr:row>
      <xdr:rowOff>1380952</xdr:rowOff>
    </xdr:to>
    <xdr:pic>
      <xdr:nvPicPr>
        <xdr:cNvPr id="215" name="Рисунок 214">
          <a:hlinkClick xmlns:r="http://schemas.openxmlformats.org/officeDocument/2006/relationships" r:id="rId188"/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0" y="230314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26</xdr:row>
      <xdr:rowOff>0</xdr:rowOff>
    </xdr:from>
    <xdr:to>
      <xdr:col>0</xdr:col>
      <xdr:colOff>1457144</xdr:colOff>
      <xdr:row>26</xdr:row>
      <xdr:rowOff>1380952</xdr:rowOff>
    </xdr:to>
    <xdr:pic>
      <xdr:nvPicPr>
        <xdr:cNvPr id="216" name="Рисунок 215">
          <a:hlinkClick xmlns:r="http://schemas.openxmlformats.org/officeDocument/2006/relationships" r:id="rId190"/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44221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1447619</xdr:colOff>
      <xdr:row>26</xdr:row>
      <xdr:rowOff>1380952</xdr:rowOff>
    </xdr:to>
    <xdr:pic>
      <xdr:nvPicPr>
        <xdr:cNvPr id="217" name="Рисунок 216">
          <a:hlinkClick xmlns:r="http://schemas.openxmlformats.org/officeDocument/2006/relationships" r:id="rId192"/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244221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26</xdr:row>
      <xdr:rowOff>0</xdr:rowOff>
    </xdr:from>
    <xdr:to>
      <xdr:col>2</xdr:col>
      <xdr:colOff>1457144</xdr:colOff>
      <xdr:row>26</xdr:row>
      <xdr:rowOff>1380952</xdr:rowOff>
    </xdr:to>
    <xdr:pic>
      <xdr:nvPicPr>
        <xdr:cNvPr id="219" name="Рисунок 218">
          <a:hlinkClick xmlns:r="http://schemas.openxmlformats.org/officeDocument/2006/relationships" r:id="rId194"/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244221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26</xdr:row>
      <xdr:rowOff>0</xdr:rowOff>
    </xdr:from>
    <xdr:to>
      <xdr:col>3</xdr:col>
      <xdr:colOff>1457144</xdr:colOff>
      <xdr:row>26</xdr:row>
      <xdr:rowOff>1380952</xdr:rowOff>
    </xdr:to>
    <xdr:pic>
      <xdr:nvPicPr>
        <xdr:cNvPr id="220" name="Рисунок 219">
          <a:hlinkClick xmlns:r="http://schemas.openxmlformats.org/officeDocument/2006/relationships" r:id="rId196"/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244221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1447619</xdr:colOff>
      <xdr:row>26</xdr:row>
      <xdr:rowOff>1380952</xdr:rowOff>
    </xdr:to>
    <xdr:pic>
      <xdr:nvPicPr>
        <xdr:cNvPr id="221" name="Рисунок 220">
          <a:hlinkClick xmlns:r="http://schemas.openxmlformats.org/officeDocument/2006/relationships" r:id="rId198"/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244221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26</xdr:row>
      <xdr:rowOff>0</xdr:rowOff>
    </xdr:from>
    <xdr:to>
      <xdr:col>5</xdr:col>
      <xdr:colOff>1457144</xdr:colOff>
      <xdr:row>26</xdr:row>
      <xdr:rowOff>1380952</xdr:rowOff>
    </xdr:to>
    <xdr:pic>
      <xdr:nvPicPr>
        <xdr:cNvPr id="237" name="Рисунок 236">
          <a:hlinkClick xmlns:r="http://schemas.openxmlformats.org/officeDocument/2006/relationships" r:id="rId200"/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0" y="244221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27</xdr:row>
      <xdr:rowOff>0</xdr:rowOff>
    </xdr:from>
    <xdr:to>
      <xdr:col>0</xdr:col>
      <xdr:colOff>1457144</xdr:colOff>
      <xdr:row>27</xdr:row>
      <xdr:rowOff>1380952</xdr:rowOff>
    </xdr:to>
    <xdr:pic>
      <xdr:nvPicPr>
        <xdr:cNvPr id="238" name="Рисунок 237">
          <a:hlinkClick xmlns:r="http://schemas.openxmlformats.org/officeDocument/2006/relationships" r:id="rId202"/>
        </xdr:cNvPr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58127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1447619</xdr:colOff>
      <xdr:row>27</xdr:row>
      <xdr:rowOff>1380952</xdr:rowOff>
    </xdr:to>
    <xdr:pic>
      <xdr:nvPicPr>
        <xdr:cNvPr id="239" name="Рисунок 238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258127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27</xdr:row>
      <xdr:rowOff>0</xdr:rowOff>
    </xdr:from>
    <xdr:to>
      <xdr:col>2</xdr:col>
      <xdr:colOff>1457144</xdr:colOff>
      <xdr:row>27</xdr:row>
      <xdr:rowOff>1380952</xdr:rowOff>
    </xdr:to>
    <xdr:pic>
      <xdr:nvPicPr>
        <xdr:cNvPr id="240" name="Рисунок 239">
          <a:hlinkClick xmlns:r="http://schemas.openxmlformats.org/officeDocument/2006/relationships" r:id="rId206"/>
        </xdr:cNvPr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258127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27</xdr:row>
      <xdr:rowOff>0</xdr:rowOff>
    </xdr:from>
    <xdr:to>
      <xdr:col>3</xdr:col>
      <xdr:colOff>1457144</xdr:colOff>
      <xdr:row>27</xdr:row>
      <xdr:rowOff>1380952</xdr:rowOff>
    </xdr:to>
    <xdr:pic>
      <xdr:nvPicPr>
        <xdr:cNvPr id="241" name="Рисунок 240">
          <a:hlinkClick xmlns:r="http://schemas.openxmlformats.org/officeDocument/2006/relationships" r:id="rId208"/>
        </xdr:cNvPr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258127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1447619</xdr:colOff>
      <xdr:row>27</xdr:row>
      <xdr:rowOff>1380952</xdr:rowOff>
    </xdr:to>
    <xdr:pic>
      <xdr:nvPicPr>
        <xdr:cNvPr id="242" name="Рисунок 241">
          <a:hlinkClick xmlns:r="http://schemas.openxmlformats.org/officeDocument/2006/relationships" r:id="rId210"/>
        </xdr:cNvPr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258127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27</xdr:row>
      <xdr:rowOff>0</xdr:rowOff>
    </xdr:from>
    <xdr:to>
      <xdr:col>5</xdr:col>
      <xdr:colOff>1457144</xdr:colOff>
      <xdr:row>27</xdr:row>
      <xdr:rowOff>1380952</xdr:rowOff>
    </xdr:to>
    <xdr:pic>
      <xdr:nvPicPr>
        <xdr:cNvPr id="283" name="Рисунок 282">
          <a:hlinkClick xmlns:r="http://schemas.openxmlformats.org/officeDocument/2006/relationships" r:id="rId212"/>
        </xdr:cNvPr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0" y="258127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28</xdr:row>
      <xdr:rowOff>0</xdr:rowOff>
    </xdr:from>
    <xdr:to>
      <xdr:col>0</xdr:col>
      <xdr:colOff>1457144</xdr:colOff>
      <xdr:row>28</xdr:row>
      <xdr:rowOff>1380952</xdr:rowOff>
    </xdr:to>
    <xdr:pic>
      <xdr:nvPicPr>
        <xdr:cNvPr id="284" name="Рисунок 283">
          <a:hlinkClick xmlns:r="http://schemas.openxmlformats.org/officeDocument/2006/relationships" r:id="rId214"/>
        </xdr:cNvPr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72034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1447619</xdr:colOff>
      <xdr:row>28</xdr:row>
      <xdr:rowOff>1380952</xdr:rowOff>
    </xdr:to>
    <xdr:pic>
      <xdr:nvPicPr>
        <xdr:cNvPr id="285" name="Рисунок 284"/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272034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28</xdr:row>
      <xdr:rowOff>0</xdr:rowOff>
    </xdr:from>
    <xdr:to>
      <xdr:col>3</xdr:col>
      <xdr:colOff>1457144</xdr:colOff>
      <xdr:row>28</xdr:row>
      <xdr:rowOff>1380952</xdr:rowOff>
    </xdr:to>
    <xdr:pic>
      <xdr:nvPicPr>
        <xdr:cNvPr id="310" name="Рисунок 309">
          <a:hlinkClick xmlns:r="http://schemas.openxmlformats.org/officeDocument/2006/relationships" r:id="rId217"/>
        </xdr:cNvPr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272034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28</xdr:row>
      <xdr:rowOff>0</xdr:rowOff>
    </xdr:from>
    <xdr:to>
      <xdr:col>4</xdr:col>
      <xdr:colOff>1447619</xdr:colOff>
      <xdr:row>28</xdr:row>
      <xdr:rowOff>1380952</xdr:rowOff>
    </xdr:to>
    <xdr:pic>
      <xdr:nvPicPr>
        <xdr:cNvPr id="311" name="Рисунок 310">
          <a:hlinkClick xmlns:r="http://schemas.openxmlformats.org/officeDocument/2006/relationships" r:id="rId219"/>
        </xdr:cNvPr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272034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28</xdr:row>
      <xdr:rowOff>0</xdr:rowOff>
    </xdr:from>
    <xdr:to>
      <xdr:col>5</xdr:col>
      <xdr:colOff>1457144</xdr:colOff>
      <xdr:row>28</xdr:row>
      <xdr:rowOff>1380952</xdr:rowOff>
    </xdr:to>
    <xdr:pic>
      <xdr:nvPicPr>
        <xdr:cNvPr id="312" name="Рисунок 311">
          <a:hlinkClick xmlns:r="http://schemas.openxmlformats.org/officeDocument/2006/relationships" r:id="rId221"/>
        </xdr:cNvPr>
        <xdr:cNvPicPr>
          <a:picLocks noChangeAspect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0" y="272034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29</xdr:row>
      <xdr:rowOff>0</xdr:rowOff>
    </xdr:from>
    <xdr:to>
      <xdr:col>0</xdr:col>
      <xdr:colOff>1457144</xdr:colOff>
      <xdr:row>29</xdr:row>
      <xdr:rowOff>1380952</xdr:rowOff>
    </xdr:to>
    <xdr:pic>
      <xdr:nvPicPr>
        <xdr:cNvPr id="313" name="Рисунок 312">
          <a:hlinkClick xmlns:r="http://schemas.openxmlformats.org/officeDocument/2006/relationships" r:id="rId223"/>
        </xdr:cNvPr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85940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1447619</xdr:colOff>
      <xdr:row>29</xdr:row>
      <xdr:rowOff>1380952</xdr:rowOff>
    </xdr:to>
    <xdr:pic>
      <xdr:nvPicPr>
        <xdr:cNvPr id="314" name="Рисунок 313">
          <a:hlinkClick xmlns:r="http://schemas.openxmlformats.org/officeDocument/2006/relationships" r:id="rId225"/>
        </xdr:cNvPr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285940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29</xdr:row>
      <xdr:rowOff>0</xdr:rowOff>
    </xdr:from>
    <xdr:to>
      <xdr:col>2</xdr:col>
      <xdr:colOff>1457144</xdr:colOff>
      <xdr:row>29</xdr:row>
      <xdr:rowOff>1380952</xdr:rowOff>
    </xdr:to>
    <xdr:pic>
      <xdr:nvPicPr>
        <xdr:cNvPr id="315" name="Рисунок 314">
          <a:hlinkClick xmlns:r="http://schemas.openxmlformats.org/officeDocument/2006/relationships" r:id="rId227"/>
        </xdr:cNvPr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285940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29</xdr:row>
      <xdr:rowOff>0</xdr:rowOff>
    </xdr:from>
    <xdr:to>
      <xdr:col>3</xdr:col>
      <xdr:colOff>1457144</xdr:colOff>
      <xdr:row>29</xdr:row>
      <xdr:rowOff>1380952</xdr:rowOff>
    </xdr:to>
    <xdr:pic>
      <xdr:nvPicPr>
        <xdr:cNvPr id="316" name="Рисунок 315">
          <a:hlinkClick xmlns:r="http://schemas.openxmlformats.org/officeDocument/2006/relationships" r:id="rId229"/>
        </xdr:cNvPr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285940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1447619</xdr:colOff>
      <xdr:row>29</xdr:row>
      <xdr:rowOff>1380952</xdr:rowOff>
    </xdr:to>
    <xdr:pic>
      <xdr:nvPicPr>
        <xdr:cNvPr id="317" name="Рисунок 316">
          <a:hlinkClick xmlns:r="http://schemas.openxmlformats.org/officeDocument/2006/relationships" r:id="rId231"/>
        </xdr:cNvPr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285940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29</xdr:row>
      <xdr:rowOff>0</xdr:rowOff>
    </xdr:from>
    <xdr:to>
      <xdr:col>5</xdr:col>
      <xdr:colOff>1457144</xdr:colOff>
      <xdr:row>29</xdr:row>
      <xdr:rowOff>1380952</xdr:rowOff>
    </xdr:to>
    <xdr:pic>
      <xdr:nvPicPr>
        <xdr:cNvPr id="318" name="Рисунок 317">
          <a:hlinkClick xmlns:r="http://schemas.openxmlformats.org/officeDocument/2006/relationships" r:id="rId233"/>
        </xdr:cNvPr>
        <xdr:cNvPicPr>
          <a:picLocks noChangeAspect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0" y="285940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30</xdr:row>
      <xdr:rowOff>0</xdr:rowOff>
    </xdr:from>
    <xdr:to>
      <xdr:col>0</xdr:col>
      <xdr:colOff>1457144</xdr:colOff>
      <xdr:row>30</xdr:row>
      <xdr:rowOff>1380952</xdr:rowOff>
    </xdr:to>
    <xdr:pic>
      <xdr:nvPicPr>
        <xdr:cNvPr id="319" name="Рисунок 318">
          <a:hlinkClick xmlns:r="http://schemas.openxmlformats.org/officeDocument/2006/relationships" r:id="rId235"/>
        </xdr:cNvPr>
        <xdr:cNvPicPr>
          <a:picLocks noChangeAspect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99847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1447619</xdr:colOff>
      <xdr:row>30</xdr:row>
      <xdr:rowOff>1380952</xdr:rowOff>
    </xdr:to>
    <xdr:pic>
      <xdr:nvPicPr>
        <xdr:cNvPr id="352" name="Рисунок 351">
          <a:hlinkClick xmlns:r="http://schemas.openxmlformats.org/officeDocument/2006/relationships" r:id="rId237"/>
        </xdr:cNvPr>
        <xdr:cNvPicPr>
          <a:picLocks noChangeAspect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299847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30</xdr:row>
      <xdr:rowOff>0</xdr:rowOff>
    </xdr:from>
    <xdr:to>
      <xdr:col>2</xdr:col>
      <xdr:colOff>1457144</xdr:colOff>
      <xdr:row>30</xdr:row>
      <xdr:rowOff>1380952</xdr:rowOff>
    </xdr:to>
    <xdr:pic>
      <xdr:nvPicPr>
        <xdr:cNvPr id="353" name="Рисунок 352">
          <a:hlinkClick xmlns:r="http://schemas.openxmlformats.org/officeDocument/2006/relationships" r:id="rId239"/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299847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30</xdr:row>
      <xdr:rowOff>0</xdr:rowOff>
    </xdr:from>
    <xdr:to>
      <xdr:col>3</xdr:col>
      <xdr:colOff>1457144</xdr:colOff>
      <xdr:row>30</xdr:row>
      <xdr:rowOff>1380952</xdr:rowOff>
    </xdr:to>
    <xdr:pic>
      <xdr:nvPicPr>
        <xdr:cNvPr id="354" name="Рисунок 353">
          <a:hlinkClick xmlns:r="http://schemas.openxmlformats.org/officeDocument/2006/relationships" r:id="rId241"/>
        </xdr:cNvPr>
        <xdr:cNvPicPr>
          <a:picLocks noChangeAspect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299847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</xdr:row>
      <xdr:rowOff>0</xdr:rowOff>
    </xdr:from>
    <xdr:to>
      <xdr:col>4</xdr:col>
      <xdr:colOff>1447619</xdr:colOff>
      <xdr:row>30</xdr:row>
      <xdr:rowOff>1380952</xdr:rowOff>
    </xdr:to>
    <xdr:pic>
      <xdr:nvPicPr>
        <xdr:cNvPr id="355" name="Рисунок 354"/>
        <xdr:cNvPicPr>
          <a:picLocks noChangeAspect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299847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30</xdr:row>
      <xdr:rowOff>0</xdr:rowOff>
    </xdr:from>
    <xdr:to>
      <xdr:col>5</xdr:col>
      <xdr:colOff>1457144</xdr:colOff>
      <xdr:row>30</xdr:row>
      <xdr:rowOff>1380952</xdr:rowOff>
    </xdr:to>
    <xdr:pic>
      <xdr:nvPicPr>
        <xdr:cNvPr id="356" name="Рисунок 355">
          <a:hlinkClick xmlns:r="http://schemas.openxmlformats.org/officeDocument/2006/relationships" r:id="rId244"/>
        </xdr:cNvPr>
        <xdr:cNvPicPr>
          <a:picLocks noChangeAspect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0" y="299847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1447619</xdr:colOff>
      <xdr:row>31</xdr:row>
      <xdr:rowOff>1380952</xdr:rowOff>
    </xdr:to>
    <xdr:pic>
      <xdr:nvPicPr>
        <xdr:cNvPr id="430" name="Рисунок 429">
          <a:hlinkClick xmlns:r="http://schemas.openxmlformats.org/officeDocument/2006/relationships" r:id="rId246"/>
        </xdr:cNvPr>
        <xdr:cNvPicPr>
          <a:picLocks noChangeAspect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313753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31</xdr:row>
      <xdr:rowOff>0</xdr:rowOff>
    </xdr:from>
    <xdr:to>
      <xdr:col>0</xdr:col>
      <xdr:colOff>1457144</xdr:colOff>
      <xdr:row>31</xdr:row>
      <xdr:rowOff>1380952</xdr:rowOff>
    </xdr:to>
    <xdr:pic>
      <xdr:nvPicPr>
        <xdr:cNvPr id="358" name="Рисунок 357">
          <a:hlinkClick xmlns:r="http://schemas.openxmlformats.org/officeDocument/2006/relationships" r:id="rId248"/>
        </xdr:cNvPr>
        <xdr:cNvPicPr>
          <a:picLocks noChangeAspect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313753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31</xdr:row>
      <xdr:rowOff>0</xdr:rowOff>
    </xdr:from>
    <xdr:to>
      <xdr:col>2</xdr:col>
      <xdr:colOff>1457144</xdr:colOff>
      <xdr:row>31</xdr:row>
      <xdr:rowOff>1380952</xdr:rowOff>
    </xdr:to>
    <xdr:pic>
      <xdr:nvPicPr>
        <xdr:cNvPr id="359" name="Рисунок 358">
          <a:hlinkClick xmlns:r="http://schemas.openxmlformats.org/officeDocument/2006/relationships" r:id="rId250"/>
        </xdr:cNvPr>
        <xdr:cNvPicPr>
          <a:picLocks noChangeAspect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313753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31</xdr:row>
      <xdr:rowOff>0</xdr:rowOff>
    </xdr:from>
    <xdr:to>
      <xdr:col>3</xdr:col>
      <xdr:colOff>1457144</xdr:colOff>
      <xdr:row>31</xdr:row>
      <xdr:rowOff>1380952</xdr:rowOff>
    </xdr:to>
    <xdr:pic>
      <xdr:nvPicPr>
        <xdr:cNvPr id="360" name="Рисунок 359">
          <a:hlinkClick xmlns:r="http://schemas.openxmlformats.org/officeDocument/2006/relationships" r:id="rId252"/>
        </xdr:cNvPr>
        <xdr:cNvPicPr>
          <a:picLocks noChangeAspect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313753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1447619</xdr:colOff>
      <xdr:row>31</xdr:row>
      <xdr:rowOff>1380952</xdr:rowOff>
    </xdr:to>
    <xdr:pic>
      <xdr:nvPicPr>
        <xdr:cNvPr id="361" name="Рисунок 360">
          <a:hlinkClick xmlns:r="http://schemas.openxmlformats.org/officeDocument/2006/relationships" r:id="rId254"/>
        </xdr:cNvPr>
        <xdr:cNvPicPr>
          <a:picLocks noChangeAspect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313753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31</xdr:row>
      <xdr:rowOff>0</xdr:rowOff>
    </xdr:from>
    <xdr:to>
      <xdr:col>5</xdr:col>
      <xdr:colOff>1457144</xdr:colOff>
      <xdr:row>31</xdr:row>
      <xdr:rowOff>1380952</xdr:rowOff>
    </xdr:to>
    <xdr:pic>
      <xdr:nvPicPr>
        <xdr:cNvPr id="362" name="Рисунок 361">
          <a:hlinkClick xmlns:r="http://schemas.openxmlformats.org/officeDocument/2006/relationships" r:id="rId256"/>
        </xdr:cNvPr>
        <xdr:cNvPicPr>
          <a:picLocks noChangeAspect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0" y="313753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32</xdr:row>
      <xdr:rowOff>0</xdr:rowOff>
    </xdr:from>
    <xdr:to>
      <xdr:col>0</xdr:col>
      <xdr:colOff>1457144</xdr:colOff>
      <xdr:row>32</xdr:row>
      <xdr:rowOff>1380952</xdr:rowOff>
    </xdr:to>
    <xdr:pic>
      <xdr:nvPicPr>
        <xdr:cNvPr id="363" name="Рисунок 362">
          <a:hlinkClick xmlns:r="http://schemas.openxmlformats.org/officeDocument/2006/relationships" r:id="rId258"/>
        </xdr:cNvPr>
        <xdr:cNvPicPr>
          <a:picLocks noChangeAspect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327660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1447619</xdr:colOff>
      <xdr:row>32</xdr:row>
      <xdr:rowOff>1380952</xdr:rowOff>
    </xdr:to>
    <xdr:pic>
      <xdr:nvPicPr>
        <xdr:cNvPr id="364" name="Рисунок 363">
          <a:hlinkClick xmlns:r="http://schemas.openxmlformats.org/officeDocument/2006/relationships" r:id="rId260"/>
        </xdr:cNvPr>
        <xdr:cNvPicPr>
          <a:picLocks noChangeAspect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327660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32</xdr:row>
      <xdr:rowOff>0</xdr:rowOff>
    </xdr:from>
    <xdr:to>
      <xdr:col>2</xdr:col>
      <xdr:colOff>1457144</xdr:colOff>
      <xdr:row>32</xdr:row>
      <xdr:rowOff>1380952</xdr:rowOff>
    </xdr:to>
    <xdr:pic>
      <xdr:nvPicPr>
        <xdr:cNvPr id="365" name="Рисунок 364">
          <a:hlinkClick xmlns:r="http://schemas.openxmlformats.org/officeDocument/2006/relationships" r:id="rId262"/>
        </xdr:cNvPr>
        <xdr:cNvPicPr>
          <a:picLocks noChangeAspect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327660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32</xdr:row>
      <xdr:rowOff>0</xdr:rowOff>
    </xdr:from>
    <xdr:to>
      <xdr:col>3</xdr:col>
      <xdr:colOff>1457144</xdr:colOff>
      <xdr:row>32</xdr:row>
      <xdr:rowOff>1380952</xdr:rowOff>
    </xdr:to>
    <xdr:pic>
      <xdr:nvPicPr>
        <xdr:cNvPr id="366" name="Рисунок 365">
          <a:hlinkClick xmlns:r="http://schemas.openxmlformats.org/officeDocument/2006/relationships" r:id="rId264"/>
        </xdr:cNvPr>
        <xdr:cNvPicPr>
          <a:picLocks noChangeAspect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327660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1447619</xdr:colOff>
      <xdr:row>32</xdr:row>
      <xdr:rowOff>1380952</xdr:rowOff>
    </xdr:to>
    <xdr:pic>
      <xdr:nvPicPr>
        <xdr:cNvPr id="373" name="Рисунок 372">
          <a:hlinkClick xmlns:r="http://schemas.openxmlformats.org/officeDocument/2006/relationships" r:id="rId266"/>
        </xdr:cNvPr>
        <xdr:cNvPicPr>
          <a:picLocks noChangeAspect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327660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32</xdr:row>
      <xdr:rowOff>0</xdr:rowOff>
    </xdr:from>
    <xdr:to>
      <xdr:col>5</xdr:col>
      <xdr:colOff>1457144</xdr:colOff>
      <xdr:row>32</xdr:row>
      <xdr:rowOff>1380952</xdr:rowOff>
    </xdr:to>
    <xdr:pic>
      <xdr:nvPicPr>
        <xdr:cNvPr id="374" name="Рисунок 373">
          <a:hlinkClick xmlns:r="http://schemas.openxmlformats.org/officeDocument/2006/relationships" r:id="rId268"/>
        </xdr:cNvPr>
        <xdr:cNvPicPr>
          <a:picLocks noChangeAspect="1"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0" y="327660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33</xdr:row>
      <xdr:rowOff>0</xdr:rowOff>
    </xdr:from>
    <xdr:to>
      <xdr:col>0</xdr:col>
      <xdr:colOff>1457144</xdr:colOff>
      <xdr:row>33</xdr:row>
      <xdr:rowOff>1380952</xdr:rowOff>
    </xdr:to>
    <xdr:pic>
      <xdr:nvPicPr>
        <xdr:cNvPr id="375" name="Рисунок 374">
          <a:hlinkClick xmlns:r="http://schemas.openxmlformats.org/officeDocument/2006/relationships" r:id="rId270"/>
        </xdr:cNvPr>
        <xdr:cNvPicPr>
          <a:picLocks noChangeAspect="1"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341566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1447619</xdr:colOff>
      <xdr:row>33</xdr:row>
      <xdr:rowOff>1380952</xdr:rowOff>
    </xdr:to>
    <xdr:pic>
      <xdr:nvPicPr>
        <xdr:cNvPr id="376" name="Рисунок 375">
          <a:hlinkClick xmlns:r="http://schemas.openxmlformats.org/officeDocument/2006/relationships" r:id="rId272"/>
        </xdr:cNvPr>
        <xdr:cNvPicPr>
          <a:picLocks noChangeAspect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341566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33</xdr:row>
      <xdr:rowOff>0</xdr:rowOff>
    </xdr:from>
    <xdr:to>
      <xdr:col>2</xdr:col>
      <xdr:colOff>1457144</xdr:colOff>
      <xdr:row>33</xdr:row>
      <xdr:rowOff>1380952</xdr:rowOff>
    </xdr:to>
    <xdr:pic>
      <xdr:nvPicPr>
        <xdr:cNvPr id="377" name="Рисунок 376"/>
        <xdr:cNvPicPr>
          <a:picLocks noChangeAspect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341566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33</xdr:row>
      <xdr:rowOff>0</xdr:rowOff>
    </xdr:from>
    <xdr:to>
      <xdr:col>3</xdr:col>
      <xdr:colOff>1457144</xdr:colOff>
      <xdr:row>33</xdr:row>
      <xdr:rowOff>1380952</xdr:rowOff>
    </xdr:to>
    <xdr:pic>
      <xdr:nvPicPr>
        <xdr:cNvPr id="378" name="Рисунок 377">
          <a:hlinkClick xmlns:r="http://schemas.openxmlformats.org/officeDocument/2006/relationships" r:id="rId275"/>
        </xdr:cNvPr>
        <xdr:cNvPicPr>
          <a:picLocks noChangeAspect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341566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1447619</xdr:colOff>
      <xdr:row>33</xdr:row>
      <xdr:rowOff>1380952</xdr:rowOff>
    </xdr:to>
    <xdr:pic>
      <xdr:nvPicPr>
        <xdr:cNvPr id="381" name="Рисунок 380">
          <a:hlinkClick xmlns:r="http://schemas.openxmlformats.org/officeDocument/2006/relationships" r:id="rId277"/>
        </xdr:cNvPr>
        <xdr:cNvPicPr>
          <a:picLocks noChangeAspect="1"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341566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33</xdr:row>
      <xdr:rowOff>0</xdr:rowOff>
    </xdr:from>
    <xdr:to>
      <xdr:col>5</xdr:col>
      <xdr:colOff>1457144</xdr:colOff>
      <xdr:row>33</xdr:row>
      <xdr:rowOff>1380952</xdr:rowOff>
    </xdr:to>
    <xdr:pic>
      <xdr:nvPicPr>
        <xdr:cNvPr id="382" name="Рисунок 381">
          <a:hlinkClick xmlns:r="http://schemas.openxmlformats.org/officeDocument/2006/relationships" r:id="rId279"/>
        </xdr:cNvPr>
        <xdr:cNvPicPr>
          <a:picLocks noChangeAspect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0" y="341566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34</xdr:row>
      <xdr:rowOff>0</xdr:rowOff>
    </xdr:from>
    <xdr:to>
      <xdr:col>0</xdr:col>
      <xdr:colOff>1457144</xdr:colOff>
      <xdr:row>34</xdr:row>
      <xdr:rowOff>1380952</xdr:rowOff>
    </xdr:to>
    <xdr:pic>
      <xdr:nvPicPr>
        <xdr:cNvPr id="383" name="Рисунок 382"/>
        <xdr:cNvPicPr>
          <a:picLocks noChangeAspect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355473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1447619</xdr:colOff>
      <xdr:row>34</xdr:row>
      <xdr:rowOff>1380952</xdr:rowOff>
    </xdr:to>
    <xdr:pic>
      <xdr:nvPicPr>
        <xdr:cNvPr id="384" name="Рисунок 383"/>
        <xdr:cNvPicPr>
          <a:picLocks noChangeAspect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355473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34</xdr:row>
      <xdr:rowOff>0</xdr:rowOff>
    </xdr:from>
    <xdr:to>
      <xdr:col>2</xdr:col>
      <xdr:colOff>1457144</xdr:colOff>
      <xdr:row>34</xdr:row>
      <xdr:rowOff>1380952</xdr:rowOff>
    </xdr:to>
    <xdr:pic>
      <xdr:nvPicPr>
        <xdr:cNvPr id="385" name="Рисунок 384">
          <a:hlinkClick xmlns:r="http://schemas.openxmlformats.org/officeDocument/2006/relationships" r:id="rId283"/>
        </xdr:cNvPr>
        <xdr:cNvPicPr>
          <a:picLocks noChangeAspect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355473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34</xdr:row>
      <xdr:rowOff>0</xdr:rowOff>
    </xdr:from>
    <xdr:to>
      <xdr:col>3</xdr:col>
      <xdr:colOff>1457144</xdr:colOff>
      <xdr:row>34</xdr:row>
      <xdr:rowOff>1380952</xdr:rowOff>
    </xdr:to>
    <xdr:pic>
      <xdr:nvPicPr>
        <xdr:cNvPr id="386" name="Рисунок 385">
          <a:hlinkClick xmlns:r="http://schemas.openxmlformats.org/officeDocument/2006/relationships" r:id="rId285"/>
        </xdr:cNvPr>
        <xdr:cNvPicPr>
          <a:picLocks noChangeAspect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355473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</xdr:row>
      <xdr:rowOff>0</xdr:rowOff>
    </xdr:from>
    <xdr:to>
      <xdr:col>4</xdr:col>
      <xdr:colOff>1447619</xdr:colOff>
      <xdr:row>34</xdr:row>
      <xdr:rowOff>1380952</xdr:rowOff>
    </xdr:to>
    <xdr:pic>
      <xdr:nvPicPr>
        <xdr:cNvPr id="387" name="Рисунок 386">
          <a:hlinkClick xmlns:r="http://schemas.openxmlformats.org/officeDocument/2006/relationships" r:id="rId287"/>
        </xdr:cNvPr>
        <xdr:cNvPicPr>
          <a:picLocks noChangeAspect="1"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355473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34</xdr:row>
      <xdr:rowOff>0</xdr:rowOff>
    </xdr:from>
    <xdr:to>
      <xdr:col>5</xdr:col>
      <xdr:colOff>1457144</xdr:colOff>
      <xdr:row>34</xdr:row>
      <xdr:rowOff>1380952</xdr:rowOff>
    </xdr:to>
    <xdr:pic>
      <xdr:nvPicPr>
        <xdr:cNvPr id="388" name="Рисунок 387"/>
        <xdr:cNvPicPr>
          <a:picLocks noChangeAspect="1"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0" y="355473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35</xdr:row>
      <xdr:rowOff>0</xdr:rowOff>
    </xdr:from>
    <xdr:to>
      <xdr:col>0</xdr:col>
      <xdr:colOff>1457144</xdr:colOff>
      <xdr:row>35</xdr:row>
      <xdr:rowOff>1380952</xdr:rowOff>
    </xdr:to>
    <xdr:pic>
      <xdr:nvPicPr>
        <xdr:cNvPr id="389" name="Рисунок 388">
          <a:hlinkClick xmlns:r="http://schemas.openxmlformats.org/officeDocument/2006/relationships" r:id="rId290"/>
        </xdr:cNvPr>
        <xdr:cNvPicPr>
          <a:picLocks noChangeAspect="1"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369379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1447619</xdr:colOff>
      <xdr:row>35</xdr:row>
      <xdr:rowOff>1380952</xdr:rowOff>
    </xdr:to>
    <xdr:pic>
      <xdr:nvPicPr>
        <xdr:cNvPr id="390" name="Рисунок 389">
          <a:hlinkClick xmlns:r="http://schemas.openxmlformats.org/officeDocument/2006/relationships" r:id="rId292"/>
        </xdr:cNvPr>
        <xdr:cNvPicPr>
          <a:picLocks noChangeAspect="1"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369379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35</xdr:row>
      <xdr:rowOff>0</xdr:rowOff>
    </xdr:from>
    <xdr:to>
      <xdr:col>2</xdr:col>
      <xdr:colOff>1457144</xdr:colOff>
      <xdr:row>35</xdr:row>
      <xdr:rowOff>1380952</xdr:rowOff>
    </xdr:to>
    <xdr:pic>
      <xdr:nvPicPr>
        <xdr:cNvPr id="391" name="Рисунок 390">
          <a:hlinkClick xmlns:r="http://schemas.openxmlformats.org/officeDocument/2006/relationships" r:id="rId294"/>
        </xdr:cNvPr>
        <xdr:cNvPicPr>
          <a:picLocks noChangeAspect="1"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369379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35</xdr:row>
      <xdr:rowOff>0</xdr:rowOff>
    </xdr:from>
    <xdr:to>
      <xdr:col>3</xdr:col>
      <xdr:colOff>1457144</xdr:colOff>
      <xdr:row>35</xdr:row>
      <xdr:rowOff>1380952</xdr:rowOff>
    </xdr:to>
    <xdr:pic>
      <xdr:nvPicPr>
        <xdr:cNvPr id="392" name="Рисунок 391"/>
        <xdr:cNvPicPr>
          <a:picLocks noChangeAspect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369379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1447619</xdr:colOff>
      <xdr:row>35</xdr:row>
      <xdr:rowOff>1380952</xdr:rowOff>
    </xdr:to>
    <xdr:pic>
      <xdr:nvPicPr>
        <xdr:cNvPr id="393" name="Рисунок 392">
          <a:hlinkClick xmlns:r="http://schemas.openxmlformats.org/officeDocument/2006/relationships" r:id="rId297"/>
        </xdr:cNvPr>
        <xdr:cNvPicPr>
          <a:picLocks noChangeAspect="1"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369379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35</xdr:row>
      <xdr:rowOff>0</xdr:rowOff>
    </xdr:from>
    <xdr:to>
      <xdr:col>5</xdr:col>
      <xdr:colOff>1457144</xdr:colOff>
      <xdr:row>35</xdr:row>
      <xdr:rowOff>1380952</xdr:rowOff>
    </xdr:to>
    <xdr:pic>
      <xdr:nvPicPr>
        <xdr:cNvPr id="394" name="Рисунок 393">
          <a:hlinkClick xmlns:r="http://schemas.openxmlformats.org/officeDocument/2006/relationships" r:id="rId299"/>
        </xdr:cNvPr>
        <xdr:cNvPicPr>
          <a:picLocks noChangeAspect="1"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0" y="369379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36</xdr:row>
      <xdr:rowOff>0</xdr:rowOff>
    </xdr:from>
    <xdr:to>
      <xdr:col>0</xdr:col>
      <xdr:colOff>1457144</xdr:colOff>
      <xdr:row>36</xdr:row>
      <xdr:rowOff>1380952</xdr:rowOff>
    </xdr:to>
    <xdr:pic>
      <xdr:nvPicPr>
        <xdr:cNvPr id="395" name="Рисунок 394">
          <a:hlinkClick xmlns:r="http://schemas.openxmlformats.org/officeDocument/2006/relationships" r:id="rId301"/>
        </xdr:cNvPr>
        <xdr:cNvPicPr>
          <a:picLocks noChangeAspect="1"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383286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1447619</xdr:colOff>
      <xdr:row>36</xdr:row>
      <xdr:rowOff>1380952</xdr:rowOff>
    </xdr:to>
    <xdr:pic>
      <xdr:nvPicPr>
        <xdr:cNvPr id="397" name="Рисунок 396">
          <a:hlinkClick xmlns:r="http://schemas.openxmlformats.org/officeDocument/2006/relationships" r:id="rId303"/>
        </xdr:cNvPr>
        <xdr:cNvPicPr>
          <a:picLocks noChangeAspect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383286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36</xdr:row>
      <xdr:rowOff>0</xdr:rowOff>
    </xdr:from>
    <xdr:to>
      <xdr:col>2</xdr:col>
      <xdr:colOff>1457144</xdr:colOff>
      <xdr:row>36</xdr:row>
      <xdr:rowOff>1380952</xdr:rowOff>
    </xdr:to>
    <xdr:pic>
      <xdr:nvPicPr>
        <xdr:cNvPr id="398" name="Рисунок 397">
          <a:hlinkClick xmlns:r="http://schemas.openxmlformats.org/officeDocument/2006/relationships" r:id="rId305"/>
        </xdr:cNvPr>
        <xdr:cNvPicPr>
          <a:picLocks noChangeAspect="1"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383286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36</xdr:row>
      <xdr:rowOff>0</xdr:rowOff>
    </xdr:from>
    <xdr:to>
      <xdr:col>3</xdr:col>
      <xdr:colOff>1457144</xdr:colOff>
      <xdr:row>36</xdr:row>
      <xdr:rowOff>1380952</xdr:rowOff>
    </xdr:to>
    <xdr:pic>
      <xdr:nvPicPr>
        <xdr:cNvPr id="399" name="Рисунок 398">
          <a:hlinkClick xmlns:r="http://schemas.openxmlformats.org/officeDocument/2006/relationships" r:id="rId307"/>
        </xdr:cNvPr>
        <xdr:cNvPicPr>
          <a:picLocks noChangeAspect="1"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383286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1447619</xdr:colOff>
      <xdr:row>36</xdr:row>
      <xdr:rowOff>1380952</xdr:rowOff>
    </xdr:to>
    <xdr:pic>
      <xdr:nvPicPr>
        <xdr:cNvPr id="400" name="Рисунок 399">
          <a:hlinkClick xmlns:r="http://schemas.openxmlformats.org/officeDocument/2006/relationships" r:id="rId309"/>
        </xdr:cNvPr>
        <xdr:cNvPicPr>
          <a:picLocks noChangeAspect="1"/>
        </xdr:cNvPicPr>
      </xdr:nvPicPr>
      <xdr:blipFill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383286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36</xdr:row>
      <xdr:rowOff>0</xdr:rowOff>
    </xdr:from>
    <xdr:to>
      <xdr:col>5</xdr:col>
      <xdr:colOff>1457144</xdr:colOff>
      <xdr:row>36</xdr:row>
      <xdr:rowOff>1380952</xdr:rowOff>
    </xdr:to>
    <xdr:pic>
      <xdr:nvPicPr>
        <xdr:cNvPr id="401" name="Рисунок 400">
          <a:hlinkClick xmlns:r="http://schemas.openxmlformats.org/officeDocument/2006/relationships" r:id="rId311"/>
        </xdr:cNvPr>
        <xdr:cNvPicPr>
          <a:picLocks noChangeAspect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0" y="3832860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37</xdr:row>
      <xdr:rowOff>0</xdr:rowOff>
    </xdr:from>
    <xdr:to>
      <xdr:col>0</xdr:col>
      <xdr:colOff>1457144</xdr:colOff>
      <xdr:row>37</xdr:row>
      <xdr:rowOff>1380952</xdr:rowOff>
    </xdr:to>
    <xdr:pic>
      <xdr:nvPicPr>
        <xdr:cNvPr id="402" name="Рисунок 401">
          <a:hlinkClick xmlns:r="http://schemas.openxmlformats.org/officeDocument/2006/relationships" r:id="rId313"/>
        </xdr:cNvPr>
        <xdr:cNvPicPr>
          <a:picLocks noChangeAspect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397192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1447619</xdr:colOff>
      <xdr:row>37</xdr:row>
      <xdr:rowOff>1380952</xdr:rowOff>
    </xdr:to>
    <xdr:pic>
      <xdr:nvPicPr>
        <xdr:cNvPr id="403" name="Рисунок 402">
          <a:hlinkClick xmlns:r="http://schemas.openxmlformats.org/officeDocument/2006/relationships" r:id="rId315"/>
        </xdr:cNvPr>
        <xdr:cNvPicPr>
          <a:picLocks noChangeAspect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397192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37</xdr:row>
      <xdr:rowOff>0</xdr:rowOff>
    </xdr:from>
    <xdr:to>
      <xdr:col>2</xdr:col>
      <xdr:colOff>1457144</xdr:colOff>
      <xdr:row>37</xdr:row>
      <xdr:rowOff>1380952</xdr:rowOff>
    </xdr:to>
    <xdr:pic>
      <xdr:nvPicPr>
        <xdr:cNvPr id="404" name="Рисунок 403">
          <a:hlinkClick xmlns:r="http://schemas.openxmlformats.org/officeDocument/2006/relationships" r:id="rId317"/>
        </xdr:cNvPr>
        <xdr:cNvPicPr>
          <a:picLocks noChangeAspect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397192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37</xdr:row>
      <xdr:rowOff>0</xdr:rowOff>
    </xdr:from>
    <xdr:to>
      <xdr:col>3</xdr:col>
      <xdr:colOff>1457144</xdr:colOff>
      <xdr:row>37</xdr:row>
      <xdr:rowOff>1380952</xdr:rowOff>
    </xdr:to>
    <xdr:pic>
      <xdr:nvPicPr>
        <xdr:cNvPr id="405" name="Рисунок 404">
          <a:hlinkClick xmlns:r="http://schemas.openxmlformats.org/officeDocument/2006/relationships" r:id="rId319"/>
        </xdr:cNvPr>
        <xdr:cNvPicPr>
          <a:picLocks noChangeAspect="1"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397192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1447619</xdr:colOff>
      <xdr:row>37</xdr:row>
      <xdr:rowOff>1380952</xdr:rowOff>
    </xdr:to>
    <xdr:pic>
      <xdr:nvPicPr>
        <xdr:cNvPr id="406" name="Рисунок 405"/>
        <xdr:cNvPicPr>
          <a:picLocks noChangeAspect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39719250"/>
          <a:ext cx="1447619" cy="13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28</xdr:row>
      <xdr:rowOff>0</xdr:rowOff>
    </xdr:from>
    <xdr:to>
      <xdr:col>2</xdr:col>
      <xdr:colOff>1457144</xdr:colOff>
      <xdr:row>28</xdr:row>
      <xdr:rowOff>1380952</xdr:rowOff>
    </xdr:to>
    <xdr:pic>
      <xdr:nvPicPr>
        <xdr:cNvPr id="407" name="Рисунок 406">
          <a:hlinkClick xmlns:r="http://schemas.openxmlformats.org/officeDocument/2006/relationships" r:id="rId322"/>
        </xdr:cNvPr>
        <xdr:cNvPicPr>
          <a:picLocks noChangeAspect="1"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27203400"/>
          <a:ext cx="1447619" cy="13809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70"/>
  <sheetViews>
    <sheetView tabSelected="1" topLeftCell="A506" workbookViewId="0">
      <selection activeCell="A521" sqref="A521:XFD521"/>
    </sheetView>
  </sheetViews>
  <sheetFormatPr defaultRowHeight="11.25"/>
  <cols>
    <col min="1" max="1" width="12.42578125" style="4" customWidth="1"/>
    <col min="2" max="2" width="69.140625" style="4" customWidth="1"/>
    <col min="3" max="3" width="5" style="4" customWidth="1"/>
    <col min="4" max="4" width="7.85546875" style="4" customWidth="1"/>
    <col min="5" max="5" width="7.85546875" style="4" hidden="1" customWidth="1"/>
    <col min="6" max="6" width="14.85546875" style="4" hidden="1" customWidth="1"/>
    <col min="7" max="7" width="9.5703125" style="4" customWidth="1"/>
    <col min="8" max="8" width="11.85546875" style="4" customWidth="1"/>
    <col min="9" max="9" width="9" style="5" customWidth="1"/>
    <col min="10" max="10" width="14.140625" style="39" customWidth="1"/>
    <col min="11" max="11" width="12" style="4" customWidth="1"/>
    <col min="12" max="16384" width="9.140625" style="4"/>
  </cols>
  <sheetData>
    <row r="1" spans="1:11" ht="12.75" customHeight="1">
      <c r="A1" s="2"/>
      <c r="B1" s="3" t="s">
        <v>125</v>
      </c>
      <c r="C1" s="53" t="s">
        <v>153</v>
      </c>
      <c r="D1" s="59"/>
      <c r="E1" s="59"/>
      <c r="F1" s="59"/>
      <c r="G1" s="59"/>
      <c r="H1" s="59"/>
      <c r="I1" s="59"/>
      <c r="J1" s="59"/>
      <c r="K1" s="22"/>
    </row>
    <row r="2" spans="1:11" s="8" customFormat="1" ht="14.25">
      <c r="A2" s="7"/>
      <c r="B2" s="6"/>
      <c r="C2" s="53"/>
      <c r="D2" s="59"/>
      <c r="E2" s="59"/>
      <c r="F2" s="59"/>
      <c r="G2" s="59"/>
      <c r="H2" s="59"/>
      <c r="I2" s="59"/>
      <c r="J2" s="59"/>
      <c r="K2" s="22"/>
    </row>
    <row r="3" spans="1:11" ht="12.75">
      <c r="A3" s="9"/>
      <c r="B3" s="10"/>
      <c r="C3" s="53"/>
      <c r="D3" s="59"/>
      <c r="E3" s="59"/>
      <c r="F3" s="59"/>
      <c r="G3" s="59"/>
      <c r="H3" s="59"/>
      <c r="I3" s="59"/>
      <c r="J3" s="59"/>
      <c r="K3" s="22"/>
    </row>
    <row r="4" spans="1:11" s="12" customFormat="1" ht="17.25" customHeight="1">
      <c r="A4" s="11"/>
      <c r="B4" s="84" t="s">
        <v>1444</v>
      </c>
      <c r="C4" s="84"/>
      <c r="D4" s="84"/>
      <c r="E4" s="84"/>
      <c r="F4" s="84"/>
      <c r="G4" s="84"/>
      <c r="H4" s="84"/>
      <c r="I4" s="84"/>
      <c r="J4" s="84"/>
      <c r="K4" s="22"/>
    </row>
    <row r="5" spans="1:11" ht="12.75" customHeight="1">
      <c r="A5" s="87" t="s">
        <v>575</v>
      </c>
      <c r="B5" s="87"/>
      <c r="C5" s="53"/>
      <c r="D5" s="59"/>
      <c r="E5" s="59"/>
      <c r="F5" s="59"/>
      <c r="G5" s="59"/>
      <c r="H5" s="59"/>
      <c r="I5" s="59"/>
      <c r="J5" s="83" t="s">
        <v>1445</v>
      </c>
      <c r="K5" s="22"/>
    </row>
    <row r="6" spans="1:11" ht="12.75" customHeight="1">
      <c r="A6" s="87" t="s">
        <v>576</v>
      </c>
      <c r="B6" s="87"/>
      <c r="C6" s="53"/>
      <c r="D6" s="59"/>
      <c r="E6" s="59"/>
      <c r="F6" s="59"/>
      <c r="G6" s="59"/>
      <c r="H6" s="59"/>
      <c r="I6" s="59"/>
      <c r="J6" s="83" t="s">
        <v>1446</v>
      </c>
      <c r="K6" s="22"/>
    </row>
    <row r="7" spans="1:11" ht="12.75" customHeight="1" thickBot="1">
      <c r="A7" s="87" t="s">
        <v>577</v>
      </c>
      <c r="B7" s="87"/>
      <c r="C7" s="53"/>
      <c r="D7" s="59"/>
      <c r="E7" s="59"/>
      <c r="F7" s="59"/>
      <c r="G7" s="59"/>
      <c r="H7" s="59"/>
      <c r="I7" s="59"/>
      <c r="J7" s="59"/>
      <c r="K7" s="22"/>
    </row>
    <row r="8" spans="1:11" ht="13.5" customHeight="1" thickBot="1">
      <c r="A8" s="87" t="s">
        <v>578</v>
      </c>
      <c r="B8" s="87"/>
      <c r="C8" s="53"/>
      <c r="D8" s="57" t="s">
        <v>155</v>
      </c>
      <c r="E8" s="57"/>
      <c r="F8" s="25" t="s">
        <v>155</v>
      </c>
      <c r="G8" s="58">
        <v>13</v>
      </c>
      <c r="H8" s="55"/>
      <c r="I8" s="55"/>
      <c r="J8" s="85"/>
      <c r="K8" s="22"/>
    </row>
    <row r="9" spans="1:11" ht="8.25" hidden="1" customHeight="1" thickBot="1">
      <c r="A9" s="87" t="s">
        <v>154</v>
      </c>
      <c r="B9" s="87"/>
      <c r="C9" s="13"/>
      <c r="D9" s="14"/>
      <c r="E9" s="14"/>
      <c r="F9" s="25" t="s">
        <v>155</v>
      </c>
      <c r="G9" s="25"/>
      <c r="H9" s="54"/>
      <c r="I9" s="54">
        <v>12.75</v>
      </c>
      <c r="J9" s="86"/>
      <c r="K9" s="22"/>
    </row>
    <row r="10" spans="1:11" ht="13.5" thickBot="1">
      <c r="A10" s="88" t="s">
        <v>55</v>
      </c>
      <c r="B10" s="88"/>
      <c r="C10" s="13"/>
      <c r="D10" s="14"/>
      <c r="E10" s="14"/>
      <c r="F10" s="30" t="s">
        <v>158</v>
      </c>
      <c r="G10" s="14"/>
      <c r="H10" s="56" t="s">
        <v>158</v>
      </c>
      <c r="I10" s="31">
        <v>0</v>
      </c>
      <c r="J10" s="86"/>
      <c r="K10" s="22"/>
    </row>
    <row r="11" spans="1:11" ht="43.5" customHeight="1" thickBot="1">
      <c r="A11" s="48" t="s">
        <v>48</v>
      </c>
      <c r="B11" s="49" t="s">
        <v>49</v>
      </c>
      <c r="C11" s="49" t="s">
        <v>50</v>
      </c>
      <c r="D11" s="49" t="s">
        <v>51</v>
      </c>
      <c r="E11" s="49"/>
      <c r="F11" s="50" t="s">
        <v>156</v>
      </c>
      <c r="G11" s="50" t="s">
        <v>1327</v>
      </c>
      <c r="H11" s="50" t="s">
        <v>1328</v>
      </c>
      <c r="I11" s="51" t="s">
        <v>157</v>
      </c>
      <c r="J11" s="52" t="s">
        <v>108</v>
      </c>
    </row>
    <row r="12" spans="1:11">
      <c r="A12" s="15" t="s">
        <v>174</v>
      </c>
      <c r="B12" s="15" t="s">
        <v>638</v>
      </c>
      <c r="C12" s="16" t="s">
        <v>562</v>
      </c>
      <c r="D12" s="16" t="s">
        <v>52</v>
      </c>
      <c r="E12" s="21">
        <v>7.19073957446808</v>
      </c>
      <c r="F12" s="21">
        <f>E12*G$8/11.88</f>
        <v>7.8686544165054748</v>
      </c>
      <c r="G12" s="21">
        <f>I12/$G$8</f>
        <v>7.7173341392649855</v>
      </c>
      <c r="H12" s="21">
        <f>J12/$G$8</f>
        <v>7.7173341392649855</v>
      </c>
      <c r="I12" s="23">
        <f t="shared" ref="I12:I43" si="0">F12*$I$9</f>
        <v>100.32534381044481</v>
      </c>
      <c r="J12" s="36">
        <f>I12*(1-$I$10/100)</f>
        <v>100.32534381044481</v>
      </c>
    </row>
    <row r="13" spans="1:11">
      <c r="A13" s="15" t="s">
        <v>164</v>
      </c>
      <c r="B13" s="15" t="s">
        <v>638</v>
      </c>
      <c r="C13" s="16" t="s">
        <v>562</v>
      </c>
      <c r="D13" s="16" t="s">
        <v>579</v>
      </c>
      <c r="E13" s="21">
        <v>6.5431263829787278</v>
      </c>
      <c r="F13" s="21">
        <f t="shared" ref="F13:F76" si="1">E13*G$8/11.88</f>
        <v>7.1599867827208294</v>
      </c>
      <c r="G13" s="21">
        <f t="shared" ref="G13:G76" si="2">I13/$G$8</f>
        <v>7.0222947292069673</v>
      </c>
      <c r="H13" s="21">
        <f t="shared" ref="H13:H76" si="3">J13/$G$8</f>
        <v>7.0222947292069673</v>
      </c>
      <c r="I13" s="23">
        <f t="shared" si="0"/>
        <v>91.289831479690577</v>
      </c>
      <c r="J13" s="36">
        <f t="shared" ref="J13:J73" si="4">I13*(1-$I$10/100)</f>
        <v>91.289831479690577</v>
      </c>
    </row>
    <row r="14" spans="1:11">
      <c r="A14" s="15" t="s">
        <v>245</v>
      </c>
      <c r="B14" s="15" t="s">
        <v>638</v>
      </c>
      <c r="C14" s="16" t="s">
        <v>562</v>
      </c>
      <c r="D14" s="16" t="s">
        <v>53</v>
      </c>
      <c r="E14" s="21">
        <v>6.5431263829787225</v>
      </c>
      <c r="F14" s="21">
        <f t="shared" si="1"/>
        <v>7.1599867827208241</v>
      </c>
      <c r="G14" s="21">
        <f t="shared" si="2"/>
        <v>7.022294729206962</v>
      </c>
      <c r="H14" s="21">
        <f t="shared" si="3"/>
        <v>7.022294729206962</v>
      </c>
      <c r="I14" s="23">
        <f t="shared" si="0"/>
        <v>91.289831479690505</v>
      </c>
      <c r="J14" s="36">
        <f t="shared" si="4"/>
        <v>91.289831479690505</v>
      </c>
    </row>
    <row r="15" spans="1:11">
      <c r="A15" s="15" t="s">
        <v>40</v>
      </c>
      <c r="B15" s="15" t="s">
        <v>638</v>
      </c>
      <c r="C15" s="16" t="s">
        <v>562</v>
      </c>
      <c r="D15" s="16" t="s">
        <v>107</v>
      </c>
      <c r="E15" s="21">
        <v>8.6646178723404237</v>
      </c>
      <c r="F15" s="21">
        <f t="shared" si="1"/>
        <v>9.4814842037395195</v>
      </c>
      <c r="G15" s="21">
        <f t="shared" si="2"/>
        <v>9.2991479690522212</v>
      </c>
      <c r="H15" s="21">
        <f t="shared" si="3"/>
        <v>9.2991479690522212</v>
      </c>
      <c r="I15" s="23">
        <f t="shared" si="0"/>
        <v>120.88892359767887</v>
      </c>
      <c r="J15" s="36">
        <f t="shared" si="4"/>
        <v>120.88892359767887</v>
      </c>
    </row>
    <row r="16" spans="1:11">
      <c r="A16" s="15" t="s">
        <v>401</v>
      </c>
      <c r="B16" s="15" t="s">
        <v>638</v>
      </c>
      <c r="C16" s="16" t="s">
        <v>562</v>
      </c>
      <c r="D16" s="16" t="s">
        <v>561</v>
      </c>
      <c r="E16" s="21">
        <v>1.5855357446808509</v>
      </c>
      <c r="F16" s="21">
        <f t="shared" si="1"/>
        <v>1.7350138620245001</v>
      </c>
      <c r="G16" s="21">
        <f t="shared" si="2"/>
        <v>1.7016482108317215</v>
      </c>
      <c r="H16" s="21">
        <f t="shared" si="3"/>
        <v>1.7016482108317215</v>
      </c>
      <c r="I16" s="23">
        <f t="shared" si="0"/>
        <v>22.121426740812378</v>
      </c>
      <c r="J16" s="36">
        <f t="shared" si="4"/>
        <v>22.121426740812378</v>
      </c>
    </row>
    <row r="17" spans="1:10">
      <c r="A17" s="15" t="s">
        <v>331</v>
      </c>
      <c r="B17" s="15" t="s">
        <v>638</v>
      </c>
      <c r="C17" s="16" t="s">
        <v>562</v>
      </c>
      <c r="D17" s="16" t="s">
        <v>580</v>
      </c>
      <c r="E17" s="21">
        <v>2.3448063829787231</v>
      </c>
      <c r="F17" s="21">
        <f t="shared" si="1"/>
        <v>2.5658655705996125</v>
      </c>
      <c r="G17" s="21">
        <f t="shared" si="2"/>
        <v>2.5165220019342351</v>
      </c>
      <c r="H17" s="21">
        <f t="shared" si="3"/>
        <v>2.5165220019342351</v>
      </c>
      <c r="I17" s="23">
        <f t="shared" si="0"/>
        <v>32.71478602514506</v>
      </c>
      <c r="J17" s="36">
        <f t="shared" si="4"/>
        <v>32.71478602514506</v>
      </c>
    </row>
    <row r="18" spans="1:10">
      <c r="A18" s="26" t="s">
        <v>173</v>
      </c>
      <c r="B18" s="15" t="s">
        <v>624</v>
      </c>
      <c r="C18" s="27" t="s">
        <v>562</v>
      </c>
      <c r="D18" s="27" t="s">
        <v>52</v>
      </c>
      <c r="E18" s="28">
        <v>7.9053472340425515</v>
      </c>
      <c r="F18" s="21">
        <f t="shared" si="1"/>
        <v>8.6506324951644071</v>
      </c>
      <c r="G18" s="21">
        <f t="shared" si="2"/>
        <v>8.4842741779497075</v>
      </c>
      <c r="H18" s="21">
        <f t="shared" si="3"/>
        <v>8.4842741779497075</v>
      </c>
      <c r="I18" s="29">
        <f t="shared" si="0"/>
        <v>110.29556431334619</v>
      </c>
      <c r="J18" s="37">
        <f t="shared" si="4"/>
        <v>110.29556431334619</v>
      </c>
    </row>
    <row r="19" spans="1:10">
      <c r="A19" s="15" t="s">
        <v>249</v>
      </c>
      <c r="B19" s="15" t="s">
        <v>624</v>
      </c>
      <c r="C19" s="16" t="s">
        <v>562</v>
      </c>
      <c r="D19" s="16" t="s">
        <v>107</v>
      </c>
      <c r="E19" s="21">
        <v>9.2005736170212753</v>
      </c>
      <c r="F19" s="21">
        <f t="shared" si="1"/>
        <v>10.067967762733717</v>
      </c>
      <c r="G19" s="21">
        <f t="shared" si="2"/>
        <v>9.8743529980657616</v>
      </c>
      <c r="H19" s="21">
        <f t="shared" si="3"/>
        <v>9.8743529980657616</v>
      </c>
      <c r="I19" s="23">
        <f t="shared" si="0"/>
        <v>128.36658897485489</v>
      </c>
      <c r="J19" s="36">
        <f t="shared" si="4"/>
        <v>128.36658897485489</v>
      </c>
    </row>
    <row r="20" spans="1:10">
      <c r="A20" s="15" t="s">
        <v>434</v>
      </c>
      <c r="B20" s="15" t="s">
        <v>624</v>
      </c>
      <c r="C20" s="16" t="s">
        <v>562</v>
      </c>
      <c r="D20" s="16" t="s">
        <v>561</v>
      </c>
      <c r="E20" s="21">
        <v>2.1661544680851059</v>
      </c>
      <c r="F20" s="21">
        <f t="shared" si="1"/>
        <v>2.3703710509348799</v>
      </c>
      <c r="G20" s="21">
        <f t="shared" si="2"/>
        <v>2.3247869922630553</v>
      </c>
      <c r="H20" s="21">
        <f t="shared" si="3"/>
        <v>2.3247869922630553</v>
      </c>
      <c r="I20" s="23">
        <f t="shared" si="0"/>
        <v>30.222230899419717</v>
      </c>
      <c r="J20" s="36">
        <f t="shared" si="4"/>
        <v>30.222230899419717</v>
      </c>
    </row>
    <row r="21" spans="1:10">
      <c r="A21" s="15" t="s">
        <v>335</v>
      </c>
      <c r="B21" s="15" t="s">
        <v>624</v>
      </c>
      <c r="C21" s="16" t="s">
        <v>562</v>
      </c>
      <c r="D21" s="16" t="s">
        <v>52</v>
      </c>
      <c r="E21" s="21">
        <v>7.9053472340425515</v>
      </c>
      <c r="F21" s="21">
        <f t="shared" si="1"/>
        <v>8.6506324951644071</v>
      </c>
      <c r="G21" s="21">
        <f t="shared" si="2"/>
        <v>8.4842741779497075</v>
      </c>
      <c r="H21" s="21">
        <f t="shared" si="3"/>
        <v>8.4842741779497075</v>
      </c>
      <c r="I21" s="23">
        <f t="shared" si="0"/>
        <v>110.29556431334619</v>
      </c>
      <c r="J21" s="36">
        <f t="shared" si="4"/>
        <v>110.29556431334619</v>
      </c>
    </row>
    <row r="22" spans="1:10">
      <c r="A22" s="15" t="s">
        <v>284</v>
      </c>
      <c r="B22" s="15" t="s">
        <v>624</v>
      </c>
      <c r="C22" s="16" t="s">
        <v>562</v>
      </c>
      <c r="D22" s="16" t="s">
        <v>580</v>
      </c>
      <c r="E22" s="21">
        <v>3.1487399999999992</v>
      </c>
      <c r="F22" s="21">
        <f t="shared" si="1"/>
        <v>3.445590909090908</v>
      </c>
      <c r="G22" s="21">
        <f t="shared" si="2"/>
        <v>3.3793295454545449</v>
      </c>
      <c r="H22" s="21">
        <f t="shared" si="3"/>
        <v>3.3793295454545449</v>
      </c>
      <c r="I22" s="23">
        <f t="shared" si="0"/>
        <v>43.931284090909081</v>
      </c>
      <c r="J22" s="36">
        <f>I22*(1-$I$10/100)</f>
        <v>43.931284090909081</v>
      </c>
    </row>
    <row r="23" spans="1:10">
      <c r="A23" s="15" t="s">
        <v>541</v>
      </c>
      <c r="B23" s="15" t="s">
        <v>637</v>
      </c>
      <c r="C23" s="16" t="s">
        <v>562</v>
      </c>
      <c r="D23" s="16" t="s">
        <v>52</v>
      </c>
      <c r="E23" s="21">
        <v>5.4265519148936177</v>
      </c>
      <c r="F23" s="21">
        <f t="shared" si="1"/>
        <v>5.9381460348162483</v>
      </c>
      <c r="G23" s="21">
        <f t="shared" si="2"/>
        <v>5.8239509187620895</v>
      </c>
      <c r="H23" s="21">
        <f t="shared" si="3"/>
        <v>5.8239509187620895</v>
      </c>
      <c r="I23" s="23">
        <f t="shared" si="0"/>
        <v>75.711361943907164</v>
      </c>
      <c r="J23" s="36">
        <f t="shared" si="4"/>
        <v>75.711361943907164</v>
      </c>
    </row>
    <row r="24" spans="1:10">
      <c r="A24" s="1" t="s">
        <v>591</v>
      </c>
      <c r="B24" s="15" t="s">
        <v>637</v>
      </c>
      <c r="C24" s="16" t="s">
        <v>562</v>
      </c>
      <c r="D24" s="16" t="s">
        <v>54</v>
      </c>
      <c r="E24" s="21">
        <v>2.0098340399999999</v>
      </c>
      <c r="F24" s="21">
        <f t="shared" si="1"/>
        <v>2.1993133434343433</v>
      </c>
      <c r="G24" s="21">
        <f>I24/$G$8</f>
        <v>2.1570188560606058</v>
      </c>
      <c r="H24" s="21">
        <f t="shared" si="3"/>
        <v>2.1570188560606058</v>
      </c>
      <c r="I24" s="23">
        <f t="shared" si="0"/>
        <v>28.041245128787878</v>
      </c>
      <c r="J24" s="36">
        <f t="shared" si="4"/>
        <v>28.041245128787878</v>
      </c>
    </row>
    <row r="25" spans="1:10">
      <c r="A25" s="1" t="s">
        <v>585</v>
      </c>
      <c r="B25" s="15" t="s">
        <v>637</v>
      </c>
      <c r="C25" s="16" t="s">
        <v>562</v>
      </c>
      <c r="D25" s="16" t="s">
        <v>54</v>
      </c>
      <c r="E25" s="21">
        <v>2.0098340425531913</v>
      </c>
      <c r="F25" s="21">
        <f t="shared" si="1"/>
        <v>2.1993133462282395</v>
      </c>
      <c r="G25" s="21">
        <f t="shared" si="2"/>
        <v>2.1570188588007735</v>
      </c>
      <c r="H25" s="21">
        <f t="shared" si="3"/>
        <v>2.1570188588007735</v>
      </c>
      <c r="I25" s="23">
        <f t="shared" si="0"/>
        <v>28.041245164410054</v>
      </c>
      <c r="J25" s="36">
        <f t="shared" si="4"/>
        <v>28.041245164410054</v>
      </c>
    </row>
    <row r="26" spans="1:10">
      <c r="A26" s="15" t="s">
        <v>596</v>
      </c>
      <c r="B26" s="15" t="s">
        <v>637</v>
      </c>
      <c r="C26" s="16" t="s">
        <v>562</v>
      </c>
      <c r="D26" s="16" t="s">
        <v>54</v>
      </c>
      <c r="E26" s="21">
        <v>2.0098340425531913</v>
      </c>
      <c r="F26" s="21">
        <f t="shared" si="1"/>
        <v>2.1993133462282395</v>
      </c>
      <c r="G26" s="21">
        <f t="shared" si="2"/>
        <v>2.1570188588007735</v>
      </c>
      <c r="H26" s="21">
        <f t="shared" si="3"/>
        <v>2.1570188588007735</v>
      </c>
      <c r="I26" s="23">
        <f t="shared" si="0"/>
        <v>28.041245164410054</v>
      </c>
      <c r="J26" s="36">
        <f t="shared" si="4"/>
        <v>28.041245164410054</v>
      </c>
    </row>
    <row r="27" spans="1:10">
      <c r="A27" s="1" t="s">
        <v>90</v>
      </c>
      <c r="B27" s="15" t="s">
        <v>637</v>
      </c>
      <c r="C27" s="16" t="s">
        <v>562</v>
      </c>
      <c r="D27" s="16" t="s">
        <v>54</v>
      </c>
      <c r="E27" s="21">
        <v>2.0098340425531913</v>
      </c>
      <c r="F27" s="21">
        <f t="shared" si="1"/>
        <v>2.1993133462282395</v>
      </c>
      <c r="G27" s="21">
        <f t="shared" si="2"/>
        <v>2.1570188588007735</v>
      </c>
      <c r="H27" s="21">
        <f t="shared" si="3"/>
        <v>2.1570188588007735</v>
      </c>
      <c r="I27" s="23">
        <f t="shared" si="0"/>
        <v>28.041245164410054</v>
      </c>
      <c r="J27" s="36">
        <f t="shared" si="4"/>
        <v>28.041245164410054</v>
      </c>
    </row>
    <row r="28" spans="1:10">
      <c r="A28" s="1" t="s">
        <v>464</v>
      </c>
      <c r="B28" s="15" t="s">
        <v>637</v>
      </c>
      <c r="C28" s="16" t="s">
        <v>562</v>
      </c>
      <c r="D28" s="16" t="s">
        <v>54</v>
      </c>
      <c r="E28" s="21">
        <v>2.0098340425531913</v>
      </c>
      <c r="F28" s="21">
        <f t="shared" si="1"/>
        <v>2.1993133462282395</v>
      </c>
      <c r="G28" s="21">
        <f t="shared" si="2"/>
        <v>2.1570188588007735</v>
      </c>
      <c r="H28" s="21">
        <f t="shared" si="3"/>
        <v>2.1570188588007735</v>
      </c>
      <c r="I28" s="23">
        <f t="shared" si="0"/>
        <v>28.041245164410054</v>
      </c>
      <c r="J28" s="36">
        <f t="shared" si="4"/>
        <v>28.041245164410054</v>
      </c>
    </row>
    <row r="29" spans="1:10">
      <c r="A29" s="1" t="s">
        <v>606</v>
      </c>
      <c r="B29" s="15" t="s">
        <v>637</v>
      </c>
      <c r="C29" s="16" t="s">
        <v>562</v>
      </c>
      <c r="D29" s="16" t="s">
        <v>54</v>
      </c>
      <c r="E29" s="21">
        <v>2.0098340425531913</v>
      </c>
      <c r="F29" s="21">
        <f t="shared" si="1"/>
        <v>2.1993133462282395</v>
      </c>
      <c r="G29" s="21">
        <f t="shared" si="2"/>
        <v>2.1570188588007735</v>
      </c>
      <c r="H29" s="21">
        <f t="shared" si="3"/>
        <v>2.1570188588007735</v>
      </c>
      <c r="I29" s="23">
        <f t="shared" si="0"/>
        <v>28.041245164410054</v>
      </c>
      <c r="J29" s="36">
        <f t="shared" si="4"/>
        <v>28.041245164410054</v>
      </c>
    </row>
    <row r="30" spans="1:10">
      <c r="A30" s="15" t="s">
        <v>101</v>
      </c>
      <c r="B30" s="15" t="s">
        <v>637</v>
      </c>
      <c r="C30" s="16" t="s">
        <v>562</v>
      </c>
      <c r="D30" s="16" t="s">
        <v>107</v>
      </c>
      <c r="E30" s="21">
        <v>4.7119442553191497</v>
      </c>
      <c r="F30" s="21">
        <f t="shared" si="1"/>
        <v>5.1561679561573186</v>
      </c>
      <c r="G30" s="21">
        <f t="shared" si="2"/>
        <v>5.0570108800773701</v>
      </c>
      <c r="H30" s="21">
        <f t="shared" si="3"/>
        <v>5.0570108800773701</v>
      </c>
      <c r="I30" s="23">
        <f t="shared" si="0"/>
        <v>65.741141441005809</v>
      </c>
      <c r="J30" s="36">
        <f t="shared" si="4"/>
        <v>65.741141441005809</v>
      </c>
    </row>
    <row r="31" spans="1:10">
      <c r="A31" s="15" t="s">
        <v>297</v>
      </c>
      <c r="B31" s="15" t="s">
        <v>637</v>
      </c>
      <c r="C31" s="16" t="s">
        <v>562</v>
      </c>
      <c r="D31" s="16" t="s">
        <v>561</v>
      </c>
      <c r="E31" s="21">
        <v>1.0942429787234043</v>
      </c>
      <c r="F31" s="21">
        <f t="shared" si="1"/>
        <v>1.1974039329464861</v>
      </c>
      <c r="G31" s="21">
        <f t="shared" si="2"/>
        <v>1.1743769342359767</v>
      </c>
      <c r="H31" s="21">
        <f t="shared" si="3"/>
        <v>1.1743769342359767</v>
      </c>
      <c r="I31" s="23">
        <f t="shared" si="0"/>
        <v>15.266900145067698</v>
      </c>
      <c r="J31" s="36">
        <f t="shared" si="4"/>
        <v>15.266900145067698</v>
      </c>
    </row>
    <row r="32" spans="1:10">
      <c r="A32" s="15" t="s">
        <v>272</v>
      </c>
      <c r="B32" s="15" t="s">
        <v>637</v>
      </c>
      <c r="C32" s="16" t="s">
        <v>562</v>
      </c>
      <c r="D32" s="16" t="s">
        <v>580</v>
      </c>
      <c r="E32" s="21">
        <v>1.6301987234042554</v>
      </c>
      <c r="F32" s="21">
        <f t="shared" si="1"/>
        <v>1.7838874919406833</v>
      </c>
      <c r="G32" s="21">
        <f t="shared" si="2"/>
        <v>1.7495819632495162</v>
      </c>
      <c r="H32" s="21">
        <f t="shared" si="3"/>
        <v>1.7495819632495162</v>
      </c>
      <c r="I32" s="23">
        <f t="shared" si="0"/>
        <v>22.744565522243711</v>
      </c>
      <c r="J32" s="36">
        <f t="shared" si="4"/>
        <v>22.744565522243711</v>
      </c>
    </row>
    <row r="33" spans="1:10">
      <c r="A33" s="19" t="s">
        <v>226</v>
      </c>
      <c r="B33" s="15" t="s">
        <v>625</v>
      </c>
      <c r="C33" s="16" t="s">
        <v>562</v>
      </c>
      <c r="D33" s="16" t="s">
        <v>52</v>
      </c>
      <c r="E33" s="21">
        <v>5.4265519148936177</v>
      </c>
      <c r="F33" s="21">
        <f t="shared" si="1"/>
        <v>5.9381460348162483</v>
      </c>
      <c r="G33" s="21">
        <f t="shared" si="2"/>
        <v>5.8239509187620895</v>
      </c>
      <c r="H33" s="21">
        <f t="shared" si="3"/>
        <v>5.8239509187620895</v>
      </c>
      <c r="I33" s="23">
        <f t="shared" si="0"/>
        <v>75.711361943907164</v>
      </c>
      <c r="J33" s="36">
        <f t="shared" si="4"/>
        <v>75.711361943907164</v>
      </c>
    </row>
    <row r="34" spans="1:10">
      <c r="A34" s="19" t="s">
        <v>163</v>
      </c>
      <c r="B34" s="15" t="s">
        <v>625</v>
      </c>
      <c r="C34" s="16" t="s">
        <v>562</v>
      </c>
      <c r="D34" s="16" t="s">
        <v>54</v>
      </c>
      <c r="E34" s="21">
        <v>3.4613808510638298</v>
      </c>
      <c r="F34" s="21">
        <f t="shared" si="1"/>
        <v>3.7877063185041906</v>
      </c>
      <c r="G34" s="21">
        <f t="shared" si="2"/>
        <v>3.7148658123791098</v>
      </c>
      <c r="H34" s="21">
        <f t="shared" si="3"/>
        <v>3.7148658123791098</v>
      </c>
      <c r="I34" s="23">
        <f t="shared" si="0"/>
        <v>48.293255560928429</v>
      </c>
      <c r="J34" s="36">
        <f t="shared" si="4"/>
        <v>48.293255560928429</v>
      </c>
    </row>
    <row r="35" spans="1:10">
      <c r="A35" s="19" t="s">
        <v>225</v>
      </c>
      <c r="B35" s="15" t="s">
        <v>625</v>
      </c>
      <c r="C35" s="16" t="s">
        <v>562</v>
      </c>
      <c r="D35" s="16" t="s">
        <v>561</v>
      </c>
      <c r="E35" s="21">
        <v>1.7418561702127662</v>
      </c>
      <c r="F35" s="21">
        <f t="shared" si="1"/>
        <v>1.9060715667311414</v>
      </c>
      <c r="G35" s="21">
        <f t="shared" si="2"/>
        <v>1.8694163442940039</v>
      </c>
      <c r="H35" s="21">
        <f t="shared" si="3"/>
        <v>1.8694163442940039</v>
      </c>
      <c r="I35" s="23">
        <f t="shared" si="0"/>
        <v>24.302412475822052</v>
      </c>
      <c r="J35" s="36">
        <f t="shared" si="4"/>
        <v>24.302412475822052</v>
      </c>
    </row>
    <row r="36" spans="1:10">
      <c r="A36" s="15" t="s">
        <v>484</v>
      </c>
      <c r="B36" s="15" t="s">
        <v>636</v>
      </c>
      <c r="C36" s="16" t="s">
        <v>562</v>
      </c>
      <c r="D36" s="16" t="s">
        <v>52</v>
      </c>
      <c r="E36" s="21">
        <v>4.9352591489361703</v>
      </c>
      <c r="F36" s="21">
        <f t="shared" si="1"/>
        <v>5.4005361057382339</v>
      </c>
      <c r="G36" s="21">
        <f t="shared" si="2"/>
        <v>5.2966796421663442</v>
      </c>
      <c r="H36" s="21">
        <f t="shared" si="3"/>
        <v>5.2966796421663442</v>
      </c>
      <c r="I36" s="23">
        <f t="shared" si="0"/>
        <v>68.856835348162477</v>
      </c>
      <c r="J36" s="36">
        <f t="shared" si="4"/>
        <v>68.856835348162477</v>
      </c>
    </row>
    <row r="37" spans="1:10">
      <c r="A37" s="15" t="s">
        <v>383</v>
      </c>
      <c r="B37" s="15" t="s">
        <v>636</v>
      </c>
      <c r="C37" s="16" t="s">
        <v>562</v>
      </c>
      <c r="D37" s="16" t="s">
        <v>54</v>
      </c>
      <c r="E37" s="21">
        <v>2.0544970212765956</v>
      </c>
      <c r="F37" s="21">
        <f t="shared" si="1"/>
        <v>2.2481869761444226</v>
      </c>
      <c r="G37" s="21">
        <f t="shared" si="2"/>
        <v>2.2049526112185687</v>
      </c>
      <c r="H37" s="21">
        <f t="shared" si="3"/>
        <v>2.2049526112185687</v>
      </c>
      <c r="I37" s="23">
        <f t="shared" si="0"/>
        <v>28.66438394584139</v>
      </c>
      <c r="J37" s="36">
        <f t="shared" si="4"/>
        <v>28.66438394584139</v>
      </c>
    </row>
    <row r="38" spans="1:10">
      <c r="A38" s="15" t="s">
        <v>508</v>
      </c>
      <c r="B38" s="15" t="s">
        <v>636</v>
      </c>
      <c r="C38" s="16" t="s">
        <v>562</v>
      </c>
      <c r="D38" s="16" t="s">
        <v>561</v>
      </c>
      <c r="E38" s="21">
        <v>1.0272485106382978</v>
      </c>
      <c r="F38" s="21">
        <f t="shared" si="1"/>
        <v>1.1240934880722113</v>
      </c>
      <c r="G38" s="21">
        <f t="shared" si="2"/>
        <v>1.1024763056092843</v>
      </c>
      <c r="H38" s="21">
        <f t="shared" si="3"/>
        <v>1.1024763056092843</v>
      </c>
      <c r="I38" s="23">
        <f t="shared" si="0"/>
        <v>14.332191972920695</v>
      </c>
      <c r="J38" s="36">
        <f t="shared" si="4"/>
        <v>14.332191972920695</v>
      </c>
    </row>
    <row r="39" spans="1:10">
      <c r="A39" s="1" t="s">
        <v>200</v>
      </c>
      <c r="B39" s="15" t="s">
        <v>634</v>
      </c>
      <c r="C39" s="16" t="s">
        <v>562</v>
      </c>
      <c r="D39" s="16" t="s">
        <v>52</v>
      </c>
      <c r="E39" s="21">
        <v>6.5431263829787225</v>
      </c>
      <c r="F39" s="21">
        <f t="shared" si="1"/>
        <v>7.1599867827208241</v>
      </c>
      <c r="G39" s="21">
        <f t="shared" si="2"/>
        <v>7.022294729206962</v>
      </c>
      <c r="H39" s="21">
        <f t="shared" si="3"/>
        <v>7.022294729206962</v>
      </c>
      <c r="I39" s="23">
        <f t="shared" si="0"/>
        <v>91.289831479690505</v>
      </c>
      <c r="J39" s="36">
        <f t="shared" si="4"/>
        <v>91.289831479690505</v>
      </c>
    </row>
    <row r="40" spans="1:10">
      <c r="A40" s="1" t="s">
        <v>372</v>
      </c>
      <c r="B40" s="15" t="s">
        <v>634</v>
      </c>
      <c r="C40" s="16" t="s">
        <v>562</v>
      </c>
      <c r="D40" s="16" t="s">
        <v>54</v>
      </c>
      <c r="E40" s="21">
        <v>3.3050604255319147</v>
      </c>
      <c r="F40" s="21">
        <f t="shared" si="1"/>
        <v>3.6166486137975493</v>
      </c>
      <c r="G40" s="21">
        <f t="shared" si="2"/>
        <v>3.5470976789168271</v>
      </c>
      <c r="H40" s="21">
        <f t="shared" si="3"/>
        <v>3.5470976789168271</v>
      </c>
      <c r="I40" s="23">
        <f t="shared" si="0"/>
        <v>46.112269825918752</v>
      </c>
      <c r="J40" s="36">
        <f t="shared" si="4"/>
        <v>46.112269825918752</v>
      </c>
    </row>
    <row r="41" spans="1:10">
      <c r="A41" s="1" t="s">
        <v>564</v>
      </c>
      <c r="B41" s="15" t="s">
        <v>634</v>
      </c>
      <c r="C41" s="16" t="s">
        <v>562</v>
      </c>
      <c r="D41" s="16" t="s">
        <v>561</v>
      </c>
      <c r="E41" s="21">
        <v>1.6971931914893619</v>
      </c>
      <c r="F41" s="21">
        <f t="shared" si="1"/>
        <v>1.8571979368149583</v>
      </c>
      <c r="G41" s="21">
        <f t="shared" si="2"/>
        <v>1.8214825918762092</v>
      </c>
      <c r="H41" s="21">
        <f t="shared" si="3"/>
        <v>1.8214825918762092</v>
      </c>
      <c r="I41" s="23">
        <f t="shared" si="0"/>
        <v>23.679273694390719</v>
      </c>
      <c r="J41" s="36">
        <f t="shared" si="4"/>
        <v>23.679273694390719</v>
      </c>
    </row>
    <row r="42" spans="1:10">
      <c r="A42" s="15" t="s">
        <v>199</v>
      </c>
      <c r="B42" s="15" t="s">
        <v>635</v>
      </c>
      <c r="C42" s="16" t="s">
        <v>562</v>
      </c>
      <c r="D42" s="16" t="s">
        <v>52</v>
      </c>
      <c r="E42" s="21">
        <v>7.1014136170212749</v>
      </c>
      <c r="F42" s="21">
        <f t="shared" si="1"/>
        <v>7.770907156673112</v>
      </c>
      <c r="G42" s="21">
        <f t="shared" si="2"/>
        <v>7.6214666344293978</v>
      </c>
      <c r="H42" s="21">
        <f t="shared" si="3"/>
        <v>7.6214666344293978</v>
      </c>
      <c r="I42" s="23">
        <f t="shared" si="0"/>
        <v>99.079066247582176</v>
      </c>
      <c r="J42" s="36">
        <f t="shared" si="4"/>
        <v>99.079066247582176</v>
      </c>
    </row>
    <row r="43" spans="1:10">
      <c r="A43" s="15" t="s">
        <v>38</v>
      </c>
      <c r="B43" s="15" t="s">
        <v>635</v>
      </c>
      <c r="C43" s="16" t="s">
        <v>562</v>
      </c>
      <c r="D43" s="16" t="s">
        <v>54</v>
      </c>
      <c r="E43" s="21">
        <v>3.2603974468085108</v>
      </c>
      <c r="F43" s="21">
        <f t="shared" si="1"/>
        <v>3.5677749838813666</v>
      </c>
      <c r="G43" s="21">
        <f t="shared" si="2"/>
        <v>3.4991639264990324</v>
      </c>
      <c r="H43" s="21">
        <f t="shared" si="3"/>
        <v>3.4991639264990324</v>
      </c>
      <c r="I43" s="23">
        <f t="shared" si="0"/>
        <v>45.489131044487422</v>
      </c>
      <c r="J43" s="36">
        <f t="shared" si="4"/>
        <v>45.489131044487422</v>
      </c>
    </row>
    <row r="44" spans="1:10">
      <c r="A44" s="15" t="s">
        <v>563</v>
      </c>
      <c r="B44" s="15" t="s">
        <v>635</v>
      </c>
      <c r="C44" s="16" t="s">
        <v>562</v>
      </c>
      <c r="D44" s="16" t="s">
        <v>561</v>
      </c>
      <c r="E44" s="21">
        <v>1.7418561702127662</v>
      </c>
      <c r="F44" s="21">
        <f t="shared" si="1"/>
        <v>1.9060715667311414</v>
      </c>
      <c r="G44" s="21">
        <f t="shared" si="2"/>
        <v>1.8694163442940039</v>
      </c>
      <c r="H44" s="21">
        <f t="shared" si="3"/>
        <v>1.8694163442940039</v>
      </c>
      <c r="I44" s="23">
        <f t="shared" ref="I44:I75" si="5">F44*$I$9</f>
        <v>24.302412475822052</v>
      </c>
      <c r="J44" s="36">
        <f t="shared" si="4"/>
        <v>24.302412475822052</v>
      </c>
    </row>
    <row r="45" spans="1:10">
      <c r="A45" s="15" t="s">
        <v>540</v>
      </c>
      <c r="B45" s="15" t="s">
        <v>628</v>
      </c>
      <c r="C45" s="16" t="s">
        <v>562</v>
      </c>
      <c r="D45" s="16" t="s">
        <v>52</v>
      </c>
      <c r="E45" s="21">
        <v>7.1907395744680844</v>
      </c>
      <c r="F45" s="21">
        <f t="shared" si="1"/>
        <v>7.8686544165054793</v>
      </c>
      <c r="G45" s="21">
        <f t="shared" si="2"/>
        <v>7.7173341392649899</v>
      </c>
      <c r="H45" s="21">
        <f t="shared" si="3"/>
        <v>7.7173341392649899</v>
      </c>
      <c r="I45" s="23">
        <f t="shared" si="5"/>
        <v>100.32534381044486</v>
      </c>
      <c r="J45" s="36">
        <f t="shared" si="4"/>
        <v>100.32534381044486</v>
      </c>
    </row>
    <row r="46" spans="1:10">
      <c r="A46" s="1" t="s">
        <v>467</v>
      </c>
      <c r="B46" s="15" t="s">
        <v>628</v>
      </c>
      <c r="C46" s="16" t="s">
        <v>562</v>
      </c>
      <c r="D46" s="16" t="s">
        <v>54</v>
      </c>
      <c r="E46" s="21">
        <v>3.4167178723404255</v>
      </c>
      <c r="F46" s="21">
        <f t="shared" si="1"/>
        <v>3.7388326885880074</v>
      </c>
      <c r="G46" s="21">
        <f t="shared" si="2"/>
        <v>3.6669320599613147</v>
      </c>
      <c r="H46" s="21">
        <f t="shared" si="3"/>
        <v>3.6669320599613147</v>
      </c>
      <c r="I46" s="23">
        <f t="shared" si="5"/>
        <v>47.670116779497093</v>
      </c>
      <c r="J46" s="36">
        <f t="shared" si="4"/>
        <v>47.670116779497093</v>
      </c>
    </row>
    <row r="47" spans="1:10">
      <c r="A47" s="15" t="s">
        <v>489</v>
      </c>
      <c r="B47" s="15" t="s">
        <v>628</v>
      </c>
      <c r="C47" s="16" t="s">
        <v>562</v>
      </c>
      <c r="D47" s="16" t="s">
        <v>54</v>
      </c>
      <c r="E47" s="21">
        <v>3.4167178723404255</v>
      </c>
      <c r="F47" s="21">
        <f t="shared" si="1"/>
        <v>3.7388326885880074</v>
      </c>
      <c r="G47" s="21">
        <f t="shared" si="2"/>
        <v>3.6669320599613147</v>
      </c>
      <c r="H47" s="21">
        <f t="shared" si="3"/>
        <v>3.6669320599613147</v>
      </c>
      <c r="I47" s="23">
        <f t="shared" si="5"/>
        <v>47.670116779497093</v>
      </c>
      <c r="J47" s="36">
        <f t="shared" si="4"/>
        <v>47.670116779497093</v>
      </c>
    </row>
    <row r="48" spans="1:10">
      <c r="A48" s="1" t="s">
        <v>85</v>
      </c>
      <c r="B48" s="15" t="s">
        <v>628</v>
      </c>
      <c r="C48" s="16" t="s">
        <v>562</v>
      </c>
      <c r="D48" s="16" t="s">
        <v>54</v>
      </c>
      <c r="E48" s="21">
        <v>3.4167178723404255</v>
      </c>
      <c r="F48" s="21">
        <f t="shared" si="1"/>
        <v>3.7388326885880074</v>
      </c>
      <c r="G48" s="21">
        <f t="shared" si="2"/>
        <v>3.6669320599613147</v>
      </c>
      <c r="H48" s="21">
        <f t="shared" si="3"/>
        <v>3.6669320599613147</v>
      </c>
      <c r="I48" s="23">
        <f t="shared" si="5"/>
        <v>47.670116779497093</v>
      </c>
      <c r="J48" s="36">
        <f t="shared" si="4"/>
        <v>47.670116779497093</v>
      </c>
    </row>
    <row r="49" spans="1:10">
      <c r="A49" s="1" t="s">
        <v>608</v>
      </c>
      <c r="B49" s="15" t="s">
        <v>628</v>
      </c>
      <c r="C49" s="16" t="s">
        <v>562</v>
      </c>
      <c r="D49" s="16" t="s">
        <v>54</v>
      </c>
      <c r="E49" s="21">
        <v>3.4167178723404255</v>
      </c>
      <c r="F49" s="21">
        <f t="shared" si="1"/>
        <v>3.7388326885880074</v>
      </c>
      <c r="G49" s="21">
        <f t="shared" si="2"/>
        <v>3.6669320599613147</v>
      </c>
      <c r="H49" s="21">
        <f t="shared" si="3"/>
        <v>3.6669320599613147</v>
      </c>
      <c r="I49" s="23">
        <f t="shared" si="5"/>
        <v>47.670116779497093</v>
      </c>
      <c r="J49" s="36">
        <f t="shared" si="4"/>
        <v>47.670116779497093</v>
      </c>
    </row>
    <row r="50" spans="1:10">
      <c r="A50" s="1" t="s">
        <v>604</v>
      </c>
      <c r="B50" s="15" t="s">
        <v>628</v>
      </c>
      <c r="C50" s="16" t="s">
        <v>562</v>
      </c>
      <c r="D50" s="16" t="s">
        <v>54</v>
      </c>
      <c r="E50" s="21">
        <v>3.4167178723404255</v>
      </c>
      <c r="F50" s="21">
        <f t="shared" si="1"/>
        <v>3.7388326885880074</v>
      </c>
      <c r="G50" s="21">
        <f t="shared" si="2"/>
        <v>3.6669320599613147</v>
      </c>
      <c r="H50" s="21">
        <f t="shared" si="3"/>
        <v>3.6669320599613147</v>
      </c>
      <c r="I50" s="23">
        <f t="shared" si="5"/>
        <v>47.670116779497093</v>
      </c>
      <c r="J50" s="36">
        <f t="shared" si="4"/>
        <v>47.670116779497093</v>
      </c>
    </row>
    <row r="51" spans="1:10">
      <c r="A51" s="15" t="s">
        <v>555</v>
      </c>
      <c r="B51" s="15" t="s">
        <v>628</v>
      </c>
      <c r="C51" s="16" t="s">
        <v>562</v>
      </c>
      <c r="D51" s="16" t="s">
        <v>561</v>
      </c>
      <c r="E51" s="21">
        <v>1.7418561702127662</v>
      </c>
      <c r="F51" s="21">
        <f t="shared" si="1"/>
        <v>1.9060715667311414</v>
      </c>
      <c r="G51" s="21">
        <f t="shared" si="2"/>
        <v>1.8694163442940039</v>
      </c>
      <c r="H51" s="21">
        <f t="shared" si="3"/>
        <v>1.8694163442940039</v>
      </c>
      <c r="I51" s="23">
        <f t="shared" si="5"/>
        <v>24.302412475822052</v>
      </c>
      <c r="J51" s="36">
        <f t="shared" si="4"/>
        <v>24.302412475822052</v>
      </c>
    </row>
    <row r="52" spans="1:10">
      <c r="A52" s="15" t="s">
        <v>495</v>
      </c>
      <c r="B52" s="15" t="s">
        <v>626</v>
      </c>
      <c r="C52" s="16" t="s">
        <v>562</v>
      </c>
      <c r="D52" s="16" t="s">
        <v>52</v>
      </c>
      <c r="E52" s="21">
        <v>6.4984634042553191</v>
      </c>
      <c r="F52" s="21">
        <f t="shared" si="1"/>
        <v>7.1111131528046423</v>
      </c>
      <c r="G52" s="21">
        <f t="shared" si="2"/>
        <v>6.9743609767891677</v>
      </c>
      <c r="H52" s="21">
        <f t="shared" si="3"/>
        <v>6.9743609767891677</v>
      </c>
      <c r="I52" s="23">
        <f t="shared" si="5"/>
        <v>90.666692698259183</v>
      </c>
      <c r="J52" s="36">
        <f t="shared" si="4"/>
        <v>90.666692698259183</v>
      </c>
    </row>
    <row r="53" spans="1:10">
      <c r="A53" s="15" t="s">
        <v>324</v>
      </c>
      <c r="B53" s="15" t="s">
        <v>626</v>
      </c>
      <c r="C53" s="16" t="s">
        <v>562</v>
      </c>
      <c r="D53" s="16" t="s">
        <v>54</v>
      </c>
      <c r="E53" s="21">
        <v>3.2603974468085108</v>
      </c>
      <c r="F53" s="21">
        <f t="shared" si="1"/>
        <v>3.5677749838813666</v>
      </c>
      <c r="G53" s="21">
        <f t="shared" si="2"/>
        <v>3.4991639264990324</v>
      </c>
      <c r="H53" s="21">
        <f t="shared" si="3"/>
        <v>3.4991639264990324</v>
      </c>
      <c r="I53" s="23">
        <f t="shared" si="5"/>
        <v>45.489131044487422</v>
      </c>
      <c r="J53" s="36">
        <f t="shared" si="4"/>
        <v>45.489131044487422</v>
      </c>
    </row>
    <row r="54" spans="1:10">
      <c r="A54" s="15" t="s">
        <v>598</v>
      </c>
      <c r="B54" s="15" t="s">
        <v>626</v>
      </c>
      <c r="C54" s="16" t="s">
        <v>562</v>
      </c>
      <c r="D54" s="16" t="s">
        <v>54</v>
      </c>
      <c r="E54" s="21">
        <v>3.2603974468085108</v>
      </c>
      <c r="F54" s="21">
        <f t="shared" si="1"/>
        <v>3.5677749838813666</v>
      </c>
      <c r="G54" s="21">
        <f t="shared" si="2"/>
        <v>3.4991639264990324</v>
      </c>
      <c r="H54" s="21">
        <f t="shared" si="3"/>
        <v>3.4991639264990324</v>
      </c>
      <c r="I54" s="23">
        <f t="shared" si="5"/>
        <v>45.489131044487422</v>
      </c>
      <c r="J54" s="36">
        <f t="shared" si="4"/>
        <v>45.489131044487422</v>
      </c>
    </row>
    <row r="55" spans="1:10">
      <c r="A55" s="15" t="s">
        <v>503</v>
      </c>
      <c r="B55" s="15" t="s">
        <v>626</v>
      </c>
      <c r="C55" s="16" t="s">
        <v>562</v>
      </c>
      <c r="D55" s="16" t="s">
        <v>561</v>
      </c>
      <c r="E55" s="21">
        <v>1.5855357446808509</v>
      </c>
      <c r="F55" s="21">
        <f t="shared" si="1"/>
        <v>1.7350138620245001</v>
      </c>
      <c r="G55" s="21">
        <f t="shared" si="2"/>
        <v>1.7016482108317215</v>
      </c>
      <c r="H55" s="21">
        <f t="shared" si="3"/>
        <v>1.7016482108317215</v>
      </c>
      <c r="I55" s="23">
        <f t="shared" si="5"/>
        <v>22.121426740812378</v>
      </c>
      <c r="J55" s="36">
        <f t="shared" si="4"/>
        <v>22.121426740812378</v>
      </c>
    </row>
    <row r="56" spans="1:10">
      <c r="A56" s="15" t="s">
        <v>192</v>
      </c>
      <c r="B56" s="15" t="s">
        <v>627</v>
      </c>
      <c r="C56" s="16" t="s">
        <v>562</v>
      </c>
      <c r="D56" s="16" t="s">
        <v>52</v>
      </c>
      <c r="E56" s="21">
        <v>8.1286621276595739</v>
      </c>
      <c r="F56" s="21">
        <f t="shared" si="1"/>
        <v>8.8950006447453234</v>
      </c>
      <c r="G56" s="21">
        <f t="shared" si="2"/>
        <v>8.7239429400386825</v>
      </c>
      <c r="H56" s="21">
        <f t="shared" si="3"/>
        <v>8.7239429400386825</v>
      </c>
      <c r="I56" s="23">
        <f t="shared" si="5"/>
        <v>113.41125822050287</v>
      </c>
      <c r="J56" s="36">
        <f t="shared" si="4"/>
        <v>113.41125822050287</v>
      </c>
    </row>
    <row r="57" spans="1:10">
      <c r="A57" s="15" t="s">
        <v>433</v>
      </c>
      <c r="B57" s="15" t="s">
        <v>627</v>
      </c>
      <c r="C57" s="16" t="s">
        <v>562</v>
      </c>
      <c r="D57" s="16" t="s">
        <v>561</v>
      </c>
      <c r="E57" s="21">
        <v>2.5011268085106386</v>
      </c>
      <c r="F57" s="21">
        <f t="shared" si="1"/>
        <v>2.7369232753062542</v>
      </c>
      <c r="G57" s="21">
        <f t="shared" si="2"/>
        <v>2.6842901353965187</v>
      </c>
      <c r="H57" s="21">
        <f t="shared" si="3"/>
        <v>2.6842901353965187</v>
      </c>
      <c r="I57" s="23">
        <f t="shared" si="5"/>
        <v>34.895771760154744</v>
      </c>
      <c r="J57" s="36">
        <f t="shared" si="4"/>
        <v>34.895771760154744</v>
      </c>
    </row>
    <row r="58" spans="1:10">
      <c r="A58" s="15" t="s">
        <v>84</v>
      </c>
      <c r="B58" s="15" t="s">
        <v>629</v>
      </c>
      <c r="C58" s="16" t="s">
        <v>562</v>
      </c>
      <c r="D58" s="16" t="s">
        <v>52</v>
      </c>
      <c r="E58" s="21">
        <v>6.7664412765957449</v>
      </c>
      <c r="F58" s="21">
        <f t="shared" si="1"/>
        <v>7.4043549323017404</v>
      </c>
      <c r="G58" s="21">
        <f t="shared" si="2"/>
        <v>7.2619634912959379</v>
      </c>
      <c r="H58" s="21">
        <f t="shared" si="3"/>
        <v>7.2619634912959379</v>
      </c>
      <c r="I58" s="23">
        <f t="shared" si="5"/>
        <v>94.405525386847188</v>
      </c>
      <c r="J58" s="36">
        <f t="shared" si="4"/>
        <v>94.405525386847188</v>
      </c>
    </row>
    <row r="59" spans="1:10">
      <c r="A59" s="15" t="s">
        <v>384</v>
      </c>
      <c r="B59" s="15" t="s">
        <v>629</v>
      </c>
      <c r="C59" s="16" t="s">
        <v>562</v>
      </c>
      <c r="D59" s="16" t="s">
        <v>54</v>
      </c>
      <c r="E59" s="21">
        <v>3.7963531914893607</v>
      </c>
      <c r="F59" s="21">
        <f t="shared" si="1"/>
        <v>4.1542585428755627</v>
      </c>
      <c r="G59" s="21">
        <f t="shared" si="2"/>
        <v>4.0743689555125711</v>
      </c>
      <c r="H59" s="21">
        <f t="shared" si="3"/>
        <v>4.0743689555125711</v>
      </c>
      <c r="I59" s="23">
        <f t="shared" si="5"/>
        <v>52.966796421663425</v>
      </c>
      <c r="J59" s="36">
        <f t="shared" si="4"/>
        <v>52.966796421663425</v>
      </c>
    </row>
    <row r="60" spans="1:10">
      <c r="A60" s="15" t="s">
        <v>584</v>
      </c>
      <c r="B60" s="15" t="s">
        <v>629</v>
      </c>
      <c r="C60" s="16" t="s">
        <v>562</v>
      </c>
      <c r="D60" s="16" t="s">
        <v>561</v>
      </c>
      <c r="E60" s="21">
        <v>1.9651710638297868</v>
      </c>
      <c r="F60" s="21">
        <f t="shared" si="1"/>
        <v>2.1504397163120559</v>
      </c>
      <c r="G60" s="21">
        <f t="shared" si="2"/>
        <v>2.1090851063829779</v>
      </c>
      <c r="H60" s="21">
        <f t="shared" si="3"/>
        <v>2.1090851063829779</v>
      </c>
      <c r="I60" s="23">
        <f t="shared" si="5"/>
        <v>27.418106382978713</v>
      </c>
      <c r="J60" s="36">
        <f t="shared" si="4"/>
        <v>27.418106382978713</v>
      </c>
    </row>
    <row r="61" spans="1:10">
      <c r="A61" s="15" t="s">
        <v>368</v>
      </c>
      <c r="B61" s="15" t="s">
        <v>630</v>
      </c>
      <c r="C61" s="16" t="s">
        <v>562</v>
      </c>
      <c r="D61" s="16" t="s">
        <v>54</v>
      </c>
      <c r="E61" s="21">
        <v>4.9799221276595738</v>
      </c>
      <c r="F61" s="21">
        <f t="shared" si="1"/>
        <v>5.4494097356544158</v>
      </c>
      <c r="G61" s="21">
        <f t="shared" si="2"/>
        <v>5.3446133945841385</v>
      </c>
      <c r="H61" s="21">
        <f t="shared" si="3"/>
        <v>5.3446133945841385</v>
      </c>
      <c r="I61" s="23">
        <f t="shared" si="5"/>
        <v>69.479974129593799</v>
      </c>
      <c r="J61" s="36">
        <f t="shared" si="4"/>
        <v>69.479974129593799</v>
      </c>
    </row>
    <row r="62" spans="1:10">
      <c r="A62" s="15" t="s">
        <v>390</v>
      </c>
      <c r="B62" s="15" t="s">
        <v>630</v>
      </c>
      <c r="C62" s="16" t="s">
        <v>562</v>
      </c>
      <c r="D62" s="16" t="s">
        <v>54</v>
      </c>
      <c r="E62" s="21">
        <v>4.9799221276595738</v>
      </c>
      <c r="F62" s="21">
        <f t="shared" si="1"/>
        <v>5.4494097356544158</v>
      </c>
      <c r="G62" s="21">
        <f t="shared" si="2"/>
        <v>5.3446133945841385</v>
      </c>
      <c r="H62" s="21">
        <f t="shared" si="3"/>
        <v>5.3446133945841385</v>
      </c>
      <c r="I62" s="23">
        <f t="shared" si="5"/>
        <v>69.479974129593799</v>
      </c>
      <c r="J62" s="36">
        <f t="shared" si="4"/>
        <v>69.479974129593799</v>
      </c>
    </row>
    <row r="63" spans="1:10">
      <c r="A63" s="15" t="s">
        <v>191</v>
      </c>
      <c r="B63" s="15" t="s">
        <v>630</v>
      </c>
      <c r="C63" s="16" t="s">
        <v>562</v>
      </c>
      <c r="D63" s="16" t="s">
        <v>52</v>
      </c>
      <c r="E63" s="21">
        <v>8.3966400000000014</v>
      </c>
      <c r="F63" s="21">
        <f t="shared" si="1"/>
        <v>9.188242424242425</v>
      </c>
      <c r="G63" s="21">
        <f t="shared" si="2"/>
        <v>9.0115454545454554</v>
      </c>
      <c r="H63" s="21">
        <f t="shared" si="3"/>
        <v>9.0115454545454554</v>
      </c>
      <c r="I63" s="23">
        <f t="shared" si="5"/>
        <v>117.15009090909092</v>
      </c>
      <c r="J63" s="36">
        <f t="shared" si="4"/>
        <v>117.15009090909092</v>
      </c>
    </row>
    <row r="64" spans="1:10">
      <c r="A64" s="15" t="s">
        <v>83</v>
      </c>
      <c r="B64" s="15" t="s">
        <v>630</v>
      </c>
      <c r="C64" s="16" t="s">
        <v>562</v>
      </c>
      <c r="D64" s="16" t="s">
        <v>561</v>
      </c>
      <c r="E64" s="21">
        <v>2.5011268085106386</v>
      </c>
      <c r="F64" s="21">
        <f t="shared" si="1"/>
        <v>2.7369232753062542</v>
      </c>
      <c r="G64" s="21">
        <f t="shared" si="2"/>
        <v>2.6842901353965187</v>
      </c>
      <c r="H64" s="21">
        <f t="shared" si="3"/>
        <v>2.6842901353965187</v>
      </c>
      <c r="I64" s="23">
        <f t="shared" si="5"/>
        <v>34.895771760154744</v>
      </c>
      <c r="J64" s="36">
        <f t="shared" si="4"/>
        <v>34.895771760154744</v>
      </c>
    </row>
    <row r="65" spans="1:10">
      <c r="A65" s="15" t="s">
        <v>240</v>
      </c>
      <c r="B65" s="15" t="s">
        <v>631</v>
      </c>
      <c r="C65" s="16" t="s">
        <v>562</v>
      </c>
      <c r="D65" s="16" t="s">
        <v>52</v>
      </c>
      <c r="E65" s="21">
        <v>8.8656012765957435</v>
      </c>
      <c r="F65" s="21">
        <f t="shared" si="1"/>
        <v>9.7014155383623439</v>
      </c>
      <c r="G65" s="21">
        <f t="shared" si="2"/>
        <v>9.5148498549322991</v>
      </c>
      <c r="H65" s="21">
        <f t="shared" si="3"/>
        <v>9.5148498549322991</v>
      </c>
      <c r="I65" s="23">
        <f t="shared" si="5"/>
        <v>123.69304811411989</v>
      </c>
      <c r="J65" s="36">
        <f t="shared" si="4"/>
        <v>123.69304811411989</v>
      </c>
    </row>
    <row r="66" spans="1:10">
      <c r="A66" s="15" t="s">
        <v>367</v>
      </c>
      <c r="B66" s="15" t="s">
        <v>631</v>
      </c>
      <c r="C66" s="16" t="s">
        <v>562</v>
      </c>
      <c r="D66" s="16" t="s">
        <v>54</v>
      </c>
      <c r="E66" s="21">
        <v>4.6002868085106376</v>
      </c>
      <c r="F66" s="21">
        <f t="shared" si="1"/>
        <v>5.0339838813668587</v>
      </c>
      <c r="G66" s="21">
        <f t="shared" si="2"/>
        <v>4.9371764990328808</v>
      </c>
      <c r="H66" s="21">
        <f t="shared" si="3"/>
        <v>4.9371764990328808</v>
      </c>
      <c r="I66" s="23">
        <f t="shared" si="5"/>
        <v>64.183294487427446</v>
      </c>
      <c r="J66" s="36">
        <f t="shared" si="4"/>
        <v>64.183294487427446</v>
      </c>
    </row>
    <row r="67" spans="1:10">
      <c r="A67" s="15" t="s">
        <v>321</v>
      </c>
      <c r="B67" s="15" t="s">
        <v>631</v>
      </c>
      <c r="C67" s="16" t="s">
        <v>562</v>
      </c>
      <c r="D67" s="16" t="s">
        <v>107</v>
      </c>
      <c r="E67" s="21">
        <v>8.0616676595744678</v>
      </c>
      <c r="F67" s="21">
        <f t="shared" si="1"/>
        <v>8.8216901998710497</v>
      </c>
      <c r="G67" s="21">
        <f t="shared" si="2"/>
        <v>8.6520423114119911</v>
      </c>
      <c r="H67" s="21">
        <f t="shared" si="3"/>
        <v>8.6520423114119911</v>
      </c>
      <c r="I67" s="23">
        <f t="shared" si="5"/>
        <v>112.47655004835589</v>
      </c>
      <c r="J67" s="36">
        <f t="shared" si="4"/>
        <v>112.47655004835589</v>
      </c>
    </row>
    <row r="68" spans="1:10">
      <c r="A68" s="15" t="s">
        <v>432</v>
      </c>
      <c r="B68" s="15" t="s">
        <v>631</v>
      </c>
      <c r="C68" s="16" t="s">
        <v>562</v>
      </c>
      <c r="D68" s="16" t="s">
        <v>561</v>
      </c>
      <c r="E68" s="21">
        <v>2.3448063829787231</v>
      </c>
      <c r="F68" s="21">
        <f t="shared" si="1"/>
        <v>2.5658655705996125</v>
      </c>
      <c r="G68" s="21">
        <f t="shared" si="2"/>
        <v>2.5165220019342351</v>
      </c>
      <c r="H68" s="21">
        <f t="shared" si="3"/>
        <v>2.5165220019342351</v>
      </c>
      <c r="I68" s="23">
        <f t="shared" si="5"/>
        <v>32.71478602514506</v>
      </c>
      <c r="J68" s="36">
        <f t="shared" si="4"/>
        <v>32.71478602514506</v>
      </c>
    </row>
    <row r="69" spans="1:10">
      <c r="A69" s="15" t="s">
        <v>483</v>
      </c>
      <c r="B69" s="15" t="s">
        <v>632</v>
      </c>
      <c r="C69" s="16" t="s">
        <v>562</v>
      </c>
      <c r="D69" s="16" t="s">
        <v>52</v>
      </c>
      <c r="E69" s="21">
        <v>7.3693914893617034</v>
      </c>
      <c r="F69" s="21">
        <f t="shared" si="1"/>
        <v>8.0641489361702128</v>
      </c>
      <c r="G69" s="21">
        <f t="shared" si="2"/>
        <v>7.9090691489361697</v>
      </c>
      <c r="H69" s="21">
        <f t="shared" si="3"/>
        <v>7.9090691489361697</v>
      </c>
      <c r="I69" s="23">
        <f t="shared" si="5"/>
        <v>102.81789893617021</v>
      </c>
      <c r="J69" s="36">
        <f t="shared" si="4"/>
        <v>102.81789893617021</v>
      </c>
    </row>
    <row r="70" spans="1:10">
      <c r="A70" s="15" t="s">
        <v>105</v>
      </c>
      <c r="B70" s="15" t="s">
        <v>632</v>
      </c>
      <c r="C70" s="16" t="s">
        <v>562</v>
      </c>
      <c r="D70" s="16" t="s">
        <v>54</v>
      </c>
      <c r="E70" s="21">
        <v>4.0643310638297869</v>
      </c>
      <c r="F70" s="21">
        <f t="shared" si="1"/>
        <v>4.4475003223726617</v>
      </c>
      <c r="G70" s="21">
        <f t="shared" si="2"/>
        <v>4.3619714700193413</v>
      </c>
      <c r="H70" s="21">
        <f t="shared" si="3"/>
        <v>4.3619714700193413</v>
      </c>
      <c r="I70" s="23">
        <f t="shared" si="5"/>
        <v>56.705629110251436</v>
      </c>
      <c r="J70" s="36">
        <f t="shared" si="4"/>
        <v>56.705629110251436</v>
      </c>
    </row>
    <row r="71" spans="1:10">
      <c r="A71" s="15" t="s">
        <v>342</v>
      </c>
      <c r="B71" s="15" t="s">
        <v>632</v>
      </c>
      <c r="C71" s="16" t="s">
        <v>562</v>
      </c>
      <c r="D71" s="16" t="s">
        <v>54</v>
      </c>
      <c r="E71" s="21">
        <v>4.0643310638297869</v>
      </c>
      <c r="F71" s="21">
        <f t="shared" si="1"/>
        <v>4.4475003223726617</v>
      </c>
      <c r="G71" s="21">
        <f t="shared" si="2"/>
        <v>4.3619714700193413</v>
      </c>
      <c r="H71" s="21">
        <f t="shared" si="3"/>
        <v>4.3619714700193413</v>
      </c>
      <c r="I71" s="23">
        <f t="shared" si="5"/>
        <v>56.705629110251436</v>
      </c>
      <c r="J71" s="36">
        <f t="shared" si="4"/>
        <v>56.705629110251436</v>
      </c>
    </row>
    <row r="72" spans="1:10">
      <c r="A72" s="15" t="s">
        <v>455</v>
      </c>
      <c r="B72" s="15" t="s">
        <v>632</v>
      </c>
      <c r="C72" s="16" t="s">
        <v>562</v>
      </c>
      <c r="D72" s="16" t="s">
        <v>54</v>
      </c>
      <c r="E72" s="21">
        <v>4.0643310638297869</v>
      </c>
      <c r="F72" s="21">
        <f t="shared" si="1"/>
        <v>4.4475003223726617</v>
      </c>
      <c r="G72" s="21">
        <f t="shared" si="2"/>
        <v>4.3619714700193413</v>
      </c>
      <c r="H72" s="21">
        <f t="shared" si="3"/>
        <v>4.3619714700193413</v>
      </c>
      <c r="I72" s="23">
        <f t="shared" si="5"/>
        <v>56.705629110251436</v>
      </c>
      <c r="J72" s="36">
        <f t="shared" si="4"/>
        <v>56.705629110251436</v>
      </c>
    </row>
    <row r="73" spans="1:10">
      <c r="A73" s="15" t="s">
        <v>45</v>
      </c>
      <c r="B73" s="15" t="s">
        <v>632</v>
      </c>
      <c r="C73" s="16" t="s">
        <v>562</v>
      </c>
      <c r="D73" s="16" t="s">
        <v>54</v>
      </c>
      <c r="E73" s="21">
        <v>4.0643310638297869</v>
      </c>
      <c r="F73" s="21">
        <f t="shared" si="1"/>
        <v>4.4475003223726617</v>
      </c>
      <c r="G73" s="21">
        <f t="shared" si="2"/>
        <v>4.3619714700193413</v>
      </c>
      <c r="H73" s="21">
        <f t="shared" si="3"/>
        <v>4.3619714700193413</v>
      </c>
      <c r="I73" s="23">
        <f t="shared" si="5"/>
        <v>56.705629110251436</v>
      </c>
      <c r="J73" s="36">
        <f t="shared" si="4"/>
        <v>56.705629110251436</v>
      </c>
    </row>
    <row r="74" spans="1:10">
      <c r="A74" s="15" t="s">
        <v>485</v>
      </c>
      <c r="B74" s="15" t="s">
        <v>632</v>
      </c>
      <c r="C74" s="16" t="s">
        <v>562</v>
      </c>
      <c r="D74" s="16" t="s">
        <v>561</v>
      </c>
      <c r="E74" s="21">
        <v>2.0098340425531913</v>
      </c>
      <c r="F74" s="21">
        <f t="shared" si="1"/>
        <v>2.1993133462282395</v>
      </c>
      <c r="G74" s="21">
        <f t="shared" si="2"/>
        <v>2.1570188588007735</v>
      </c>
      <c r="H74" s="21">
        <f t="shared" si="3"/>
        <v>2.1570188588007735</v>
      </c>
      <c r="I74" s="23">
        <f t="shared" si="5"/>
        <v>28.041245164410054</v>
      </c>
      <c r="J74" s="36">
        <f t="shared" ref="J74:J140" si="6">I74*(1-$I$10/100)</f>
        <v>28.041245164410054</v>
      </c>
    </row>
    <row r="75" spans="1:10">
      <c r="A75" s="15" t="s">
        <v>190</v>
      </c>
      <c r="B75" s="15" t="s">
        <v>633</v>
      </c>
      <c r="C75" s="16" t="s">
        <v>562</v>
      </c>
      <c r="D75" s="16" t="s">
        <v>52</v>
      </c>
      <c r="E75" s="21">
        <v>9.0889161702127659</v>
      </c>
      <c r="F75" s="21">
        <f t="shared" si="1"/>
        <v>9.945783687943262</v>
      </c>
      <c r="G75" s="21">
        <f t="shared" si="2"/>
        <v>9.7545186170212759</v>
      </c>
      <c r="H75" s="21">
        <f t="shared" si="3"/>
        <v>9.7545186170212759</v>
      </c>
      <c r="I75" s="23">
        <f t="shared" si="5"/>
        <v>126.80874202127659</v>
      </c>
      <c r="J75" s="36">
        <f t="shared" si="6"/>
        <v>126.80874202127659</v>
      </c>
    </row>
    <row r="76" spans="1:10">
      <c r="A76" s="15" t="s">
        <v>366</v>
      </c>
      <c r="B76" s="15" t="s">
        <v>633</v>
      </c>
      <c r="C76" s="16" t="s">
        <v>562</v>
      </c>
      <c r="D76" s="16" t="s">
        <v>54</v>
      </c>
      <c r="E76" s="21">
        <v>5.2478999999999996</v>
      </c>
      <c r="F76" s="21">
        <f t="shared" si="1"/>
        <v>5.7426515151515138</v>
      </c>
      <c r="G76" s="21">
        <f t="shared" si="2"/>
        <v>5.6322159090909079</v>
      </c>
      <c r="H76" s="21">
        <f t="shared" si="3"/>
        <v>5.6322159090909079</v>
      </c>
      <c r="I76" s="23">
        <f t="shared" ref="I76:I139" si="7">F76*$I$9</f>
        <v>73.218806818181804</v>
      </c>
      <c r="J76" s="36">
        <f t="shared" si="6"/>
        <v>73.218806818181804</v>
      </c>
    </row>
    <row r="77" spans="1:10">
      <c r="A77" s="15" t="s">
        <v>431</v>
      </c>
      <c r="B77" s="15" t="s">
        <v>633</v>
      </c>
      <c r="C77" s="16" t="s">
        <v>562</v>
      </c>
      <c r="D77" s="16" t="s">
        <v>561</v>
      </c>
      <c r="E77" s="21">
        <v>2.6127842553191485</v>
      </c>
      <c r="F77" s="21">
        <f t="shared" ref="F77:F140" si="8">E77*G$8/11.88</f>
        <v>2.859107350096711</v>
      </c>
      <c r="G77" s="21">
        <f t="shared" ref="G77:G140" si="9">I77/$G$8</f>
        <v>2.8041245164410049</v>
      </c>
      <c r="H77" s="21">
        <f t="shared" ref="H77:H140" si="10">J77/$G$8</f>
        <v>2.8041245164410049</v>
      </c>
      <c r="I77" s="23">
        <f t="shared" si="7"/>
        <v>36.453618713733064</v>
      </c>
      <c r="J77" s="36">
        <f t="shared" si="6"/>
        <v>36.453618713733064</v>
      </c>
    </row>
    <row r="78" spans="1:10">
      <c r="A78" s="15" t="s">
        <v>224</v>
      </c>
      <c r="B78" s="15" t="s">
        <v>667</v>
      </c>
      <c r="C78" s="16" t="s">
        <v>562</v>
      </c>
      <c r="D78" s="16" t="s">
        <v>52</v>
      </c>
      <c r="E78" s="21">
        <v>7.3693914893617034</v>
      </c>
      <c r="F78" s="21">
        <f t="shared" si="8"/>
        <v>8.0641489361702128</v>
      </c>
      <c r="G78" s="21">
        <f t="shared" si="9"/>
        <v>7.9090691489361697</v>
      </c>
      <c r="H78" s="21">
        <f t="shared" si="10"/>
        <v>7.9090691489361697</v>
      </c>
      <c r="I78" s="23">
        <f t="shared" si="7"/>
        <v>102.81789893617021</v>
      </c>
      <c r="J78" s="36">
        <f t="shared" si="6"/>
        <v>102.81789893617021</v>
      </c>
    </row>
    <row r="79" spans="1:10">
      <c r="A79" s="15" t="s">
        <v>666</v>
      </c>
      <c r="B79" s="15" t="s">
        <v>667</v>
      </c>
      <c r="C79" s="16" t="s">
        <v>562</v>
      </c>
      <c r="D79" s="16" t="s">
        <v>54</v>
      </c>
      <c r="E79" s="41">
        <v>7.1611914893519995</v>
      </c>
      <c r="F79" s="21">
        <f t="shared" si="8"/>
        <v>7.8363206533313123</v>
      </c>
      <c r="G79" s="21">
        <f t="shared" si="9"/>
        <v>7.6856221792287869</v>
      </c>
      <c r="H79" s="21">
        <f t="shared" si="10"/>
        <v>7.6856221792287869</v>
      </c>
      <c r="I79" s="23">
        <f t="shared" si="7"/>
        <v>99.913088329974229</v>
      </c>
      <c r="J79" s="36">
        <f t="shared" si="6"/>
        <v>99.913088329974229</v>
      </c>
    </row>
    <row r="80" spans="1:10">
      <c r="A80" s="15" t="s">
        <v>223</v>
      </c>
      <c r="B80" s="15" t="s">
        <v>667</v>
      </c>
      <c r="C80" s="16" t="s">
        <v>562</v>
      </c>
      <c r="D80" s="16" t="s">
        <v>561</v>
      </c>
      <c r="E80" s="21">
        <v>2.9254251063829795</v>
      </c>
      <c r="F80" s="21">
        <f t="shared" si="8"/>
        <v>3.2012227595099945</v>
      </c>
      <c r="G80" s="21">
        <f t="shared" si="9"/>
        <v>3.1396607833655712</v>
      </c>
      <c r="H80" s="21">
        <f t="shared" si="10"/>
        <v>3.1396607833655712</v>
      </c>
      <c r="I80" s="23">
        <f t="shared" si="7"/>
        <v>40.815590183752427</v>
      </c>
      <c r="J80" s="36">
        <f t="shared" si="6"/>
        <v>40.815590183752427</v>
      </c>
    </row>
    <row r="81" spans="1:10">
      <c r="A81" s="15" t="s">
        <v>539</v>
      </c>
      <c r="B81" s="15" t="s">
        <v>639</v>
      </c>
      <c r="C81" s="16" t="s">
        <v>562</v>
      </c>
      <c r="D81" s="16" t="s">
        <v>52</v>
      </c>
      <c r="E81" s="21">
        <v>7.7490268085106386</v>
      </c>
      <c r="F81" s="21">
        <f t="shared" si="8"/>
        <v>8.4795747904577681</v>
      </c>
      <c r="G81" s="21">
        <f t="shared" si="9"/>
        <v>8.3165060444874275</v>
      </c>
      <c r="H81" s="21">
        <f t="shared" si="10"/>
        <v>8.3165060444874275</v>
      </c>
      <c r="I81" s="23">
        <f t="shared" si="7"/>
        <v>108.11457857833655</v>
      </c>
      <c r="J81" s="36">
        <f t="shared" si="6"/>
        <v>108.11457857833655</v>
      </c>
    </row>
    <row r="82" spans="1:10">
      <c r="A82" s="15" t="s">
        <v>493</v>
      </c>
      <c r="B82" s="15" t="s">
        <v>639</v>
      </c>
      <c r="C82" s="16" t="s">
        <v>562</v>
      </c>
      <c r="D82" s="16" t="s">
        <v>54</v>
      </c>
      <c r="E82" s="21">
        <v>4.0643310638297869</v>
      </c>
      <c r="F82" s="21">
        <f t="shared" si="8"/>
        <v>4.4475003223726617</v>
      </c>
      <c r="G82" s="21">
        <f t="shared" si="9"/>
        <v>4.3619714700193413</v>
      </c>
      <c r="H82" s="21">
        <f t="shared" si="10"/>
        <v>4.3619714700193413</v>
      </c>
      <c r="I82" s="23">
        <f t="shared" si="7"/>
        <v>56.705629110251436</v>
      </c>
      <c r="J82" s="36">
        <f t="shared" si="6"/>
        <v>56.705629110251436</v>
      </c>
    </row>
    <row r="83" spans="1:10">
      <c r="A83" s="15" t="s">
        <v>243</v>
      </c>
      <c r="B83" s="15" t="s">
        <v>639</v>
      </c>
      <c r="C83" s="16" t="s">
        <v>562</v>
      </c>
      <c r="D83" s="16" t="s">
        <v>107</v>
      </c>
      <c r="E83" s="21">
        <v>7.6820323404255317</v>
      </c>
      <c r="F83" s="21">
        <f t="shared" si="8"/>
        <v>8.4062643455834944</v>
      </c>
      <c r="G83" s="21">
        <f t="shared" si="9"/>
        <v>8.2446054158607343</v>
      </c>
      <c r="H83" s="21">
        <f t="shared" si="10"/>
        <v>8.2446054158607343</v>
      </c>
      <c r="I83" s="23">
        <f t="shared" si="7"/>
        <v>107.17987040618955</v>
      </c>
      <c r="J83" s="36">
        <f t="shared" si="6"/>
        <v>107.17987040618955</v>
      </c>
    </row>
    <row r="84" spans="1:10">
      <c r="A84" s="15" t="s">
        <v>554</v>
      </c>
      <c r="B84" s="15" t="s">
        <v>639</v>
      </c>
      <c r="C84" s="16" t="s">
        <v>562</v>
      </c>
      <c r="D84" s="16" t="s">
        <v>561</v>
      </c>
      <c r="E84" s="21">
        <v>1.9651710638297868</v>
      </c>
      <c r="F84" s="21">
        <f t="shared" si="8"/>
        <v>2.1504397163120559</v>
      </c>
      <c r="G84" s="21">
        <f t="shared" si="9"/>
        <v>2.1090851063829779</v>
      </c>
      <c r="H84" s="21">
        <f t="shared" si="10"/>
        <v>2.1090851063829779</v>
      </c>
      <c r="I84" s="23">
        <f t="shared" si="7"/>
        <v>27.418106382978713</v>
      </c>
      <c r="J84" s="36">
        <f t="shared" si="6"/>
        <v>27.418106382978713</v>
      </c>
    </row>
    <row r="85" spans="1:10">
      <c r="A85" s="15" t="s">
        <v>219</v>
      </c>
      <c r="B85" s="15" t="s">
        <v>640</v>
      </c>
      <c r="C85" s="16" t="s">
        <v>562</v>
      </c>
      <c r="D85" s="16" t="s">
        <v>52</v>
      </c>
      <c r="E85" s="21">
        <v>7.1014136170212749</v>
      </c>
      <c r="F85" s="21">
        <f t="shared" si="8"/>
        <v>7.770907156673112</v>
      </c>
      <c r="G85" s="21">
        <f t="shared" si="9"/>
        <v>7.6214666344293978</v>
      </c>
      <c r="H85" s="21">
        <f t="shared" si="10"/>
        <v>7.6214666344293978</v>
      </c>
      <c r="I85" s="23">
        <f t="shared" si="7"/>
        <v>99.079066247582176</v>
      </c>
      <c r="J85" s="36">
        <f t="shared" si="6"/>
        <v>99.079066247582176</v>
      </c>
    </row>
    <row r="86" spans="1:10">
      <c r="A86" s="15" t="s">
        <v>344</v>
      </c>
      <c r="B86" s="15" t="s">
        <v>640</v>
      </c>
      <c r="C86" s="16" t="s">
        <v>562</v>
      </c>
      <c r="D86" s="16" t="s">
        <v>54</v>
      </c>
      <c r="E86" s="21">
        <v>3.5730382978723396</v>
      </c>
      <c r="F86" s="21">
        <f t="shared" si="8"/>
        <v>3.9098903932946474</v>
      </c>
      <c r="G86" s="21">
        <f t="shared" si="9"/>
        <v>3.8347001934235965</v>
      </c>
      <c r="H86" s="21">
        <f t="shared" si="10"/>
        <v>3.8347001934235965</v>
      </c>
      <c r="I86" s="23">
        <f t="shared" si="7"/>
        <v>49.851102514506756</v>
      </c>
      <c r="J86" s="36">
        <f t="shared" si="6"/>
        <v>49.851102514506756</v>
      </c>
    </row>
    <row r="87" spans="1:10">
      <c r="A87" s="15" t="s">
        <v>502</v>
      </c>
      <c r="B87" s="15" t="s">
        <v>640</v>
      </c>
      <c r="C87" s="16" t="s">
        <v>562</v>
      </c>
      <c r="D87" s="16" t="s">
        <v>561</v>
      </c>
      <c r="E87" s="21">
        <v>1.8535136170212765</v>
      </c>
      <c r="F87" s="21">
        <f t="shared" si="8"/>
        <v>2.0282556415215987</v>
      </c>
      <c r="G87" s="21">
        <f t="shared" si="9"/>
        <v>1.989250725338491</v>
      </c>
      <c r="H87" s="21">
        <f t="shared" si="10"/>
        <v>1.989250725338491</v>
      </c>
      <c r="I87" s="23">
        <f t="shared" si="7"/>
        <v>25.860259429400383</v>
      </c>
      <c r="J87" s="36">
        <f t="shared" si="6"/>
        <v>25.860259429400383</v>
      </c>
    </row>
    <row r="88" spans="1:10">
      <c r="A88" s="15" t="s">
        <v>188</v>
      </c>
      <c r="B88" s="15" t="s">
        <v>641</v>
      </c>
      <c r="C88" s="16" t="s">
        <v>562</v>
      </c>
      <c r="D88" s="16" t="s">
        <v>52</v>
      </c>
      <c r="E88" s="21">
        <v>8.552960425531916</v>
      </c>
      <c r="F88" s="21">
        <f t="shared" si="8"/>
        <v>9.3593001289490658</v>
      </c>
      <c r="G88" s="21">
        <f t="shared" si="9"/>
        <v>9.1793135880077372</v>
      </c>
      <c r="H88" s="21">
        <f t="shared" si="10"/>
        <v>9.1793135880077372</v>
      </c>
      <c r="I88" s="23">
        <f t="shared" si="7"/>
        <v>119.33107664410059</v>
      </c>
      <c r="J88" s="36">
        <f t="shared" si="6"/>
        <v>119.33107664410059</v>
      </c>
    </row>
    <row r="89" spans="1:10">
      <c r="A89" s="15" t="s">
        <v>363</v>
      </c>
      <c r="B89" s="15" t="s">
        <v>641</v>
      </c>
      <c r="C89" s="16" t="s">
        <v>562</v>
      </c>
      <c r="D89" s="16" t="s">
        <v>54</v>
      </c>
      <c r="E89" s="21">
        <v>4.82360170212766</v>
      </c>
      <c r="F89" s="21">
        <f t="shared" si="8"/>
        <v>5.2783520309477758</v>
      </c>
      <c r="G89" s="21">
        <f t="shared" si="9"/>
        <v>5.1768452611218567</v>
      </c>
      <c r="H89" s="21">
        <f t="shared" si="10"/>
        <v>5.1768452611218567</v>
      </c>
      <c r="I89" s="23">
        <f t="shared" si="7"/>
        <v>67.298988394584143</v>
      </c>
      <c r="J89" s="36">
        <f t="shared" si="6"/>
        <v>67.298988394584143</v>
      </c>
    </row>
    <row r="90" spans="1:10">
      <c r="A90" s="15" t="s">
        <v>428</v>
      </c>
      <c r="B90" s="15" t="s">
        <v>641</v>
      </c>
      <c r="C90" s="16" t="s">
        <v>562</v>
      </c>
      <c r="D90" s="16" t="s">
        <v>561</v>
      </c>
      <c r="E90" s="21">
        <v>2.3894693617021279</v>
      </c>
      <c r="F90" s="21">
        <f t="shared" si="8"/>
        <v>2.6147392005157961</v>
      </c>
      <c r="G90" s="21">
        <f t="shared" si="9"/>
        <v>2.5644557543520312</v>
      </c>
      <c r="H90" s="21">
        <f t="shared" si="10"/>
        <v>2.5644557543520312</v>
      </c>
      <c r="I90" s="23">
        <f t="shared" si="7"/>
        <v>33.337924806576403</v>
      </c>
      <c r="J90" s="36">
        <f t="shared" si="6"/>
        <v>33.337924806576403</v>
      </c>
    </row>
    <row r="91" spans="1:10">
      <c r="A91" s="15" t="s">
        <v>587</v>
      </c>
      <c r="B91" s="15" t="s">
        <v>643</v>
      </c>
      <c r="C91" s="16" t="s">
        <v>562</v>
      </c>
      <c r="D91" s="16" t="s">
        <v>52</v>
      </c>
      <c r="E91" s="21">
        <v>7.3693914893617034</v>
      </c>
      <c r="F91" s="21">
        <f t="shared" si="8"/>
        <v>8.0641489361702128</v>
      </c>
      <c r="G91" s="21">
        <f t="shared" si="9"/>
        <v>7.9090691489361697</v>
      </c>
      <c r="H91" s="21">
        <f t="shared" si="10"/>
        <v>7.9090691489361697</v>
      </c>
      <c r="I91" s="23">
        <f t="shared" si="7"/>
        <v>102.81789893617021</v>
      </c>
      <c r="J91" s="36">
        <f t="shared" si="6"/>
        <v>102.81789893617021</v>
      </c>
    </row>
    <row r="92" spans="1:10">
      <c r="A92" s="15" t="s">
        <v>323</v>
      </c>
      <c r="B92" s="15" t="s">
        <v>643</v>
      </c>
      <c r="C92" s="16" t="s">
        <v>562</v>
      </c>
      <c r="D92" s="16" t="s">
        <v>54</v>
      </c>
      <c r="E92" s="21">
        <v>4.2206514893617024</v>
      </c>
      <c r="F92" s="21">
        <f t="shared" si="8"/>
        <v>4.6185580270793034</v>
      </c>
      <c r="G92" s="21">
        <f t="shared" si="9"/>
        <v>4.5297396034816249</v>
      </c>
      <c r="H92" s="21">
        <f t="shared" si="10"/>
        <v>4.5297396034816249</v>
      </c>
      <c r="I92" s="23">
        <f t="shared" si="7"/>
        <v>58.886614845261121</v>
      </c>
      <c r="J92" s="36">
        <f t="shared" si="6"/>
        <v>58.886614845261121</v>
      </c>
    </row>
    <row r="93" spans="1:10">
      <c r="A93" s="15" t="s">
        <v>599</v>
      </c>
      <c r="B93" s="15" t="s">
        <v>643</v>
      </c>
      <c r="C93" s="16" t="s">
        <v>562</v>
      </c>
      <c r="D93" s="16" t="s">
        <v>561</v>
      </c>
      <c r="E93" s="21">
        <v>2.1214914893617021</v>
      </c>
      <c r="F93" s="21">
        <f t="shared" si="8"/>
        <v>2.3214974210186976</v>
      </c>
      <c r="G93" s="21">
        <f t="shared" si="9"/>
        <v>2.276853239845261</v>
      </c>
      <c r="H93" s="21">
        <f t="shared" si="10"/>
        <v>2.276853239845261</v>
      </c>
      <c r="I93" s="23">
        <f t="shared" si="7"/>
        <v>29.599092117988395</v>
      </c>
      <c r="J93" s="36">
        <f t="shared" si="6"/>
        <v>29.599092117988395</v>
      </c>
    </row>
    <row r="94" spans="1:10">
      <c r="A94" s="15" t="s">
        <v>186</v>
      </c>
      <c r="B94" s="15" t="s">
        <v>642</v>
      </c>
      <c r="C94" s="16" t="s">
        <v>562</v>
      </c>
      <c r="D94" s="16" t="s">
        <v>52</v>
      </c>
      <c r="E94" s="21">
        <v>8.7762753191489349</v>
      </c>
      <c r="F94" s="21">
        <f t="shared" si="8"/>
        <v>9.6036682785299785</v>
      </c>
      <c r="G94" s="21">
        <f t="shared" si="9"/>
        <v>9.4189823500967105</v>
      </c>
      <c r="H94" s="21">
        <f t="shared" si="10"/>
        <v>9.4189823500967105</v>
      </c>
      <c r="I94" s="23">
        <f t="shared" si="7"/>
        <v>122.44677055125723</v>
      </c>
      <c r="J94" s="36">
        <f t="shared" si="6"/>
        <v>122.44677055125723</v>
      </c>
    </row>
    <row r="95" spans="1:10">
      <c r="A95" s="15" t="s">
        <v>343</v>
      </c>
      <c r="B95" s="15" t="s">
        <v>642</v>
      </c>
      <c r="C95" s="16" t="s">
        <v>562</v>
      </c>
      <c r="D95" s="16" t="s">
        <v>561</v>
      </c>
      <c r="E95" s="21">
        <v>2.6574472340425532</v>
      </c>
      <c r="F95" s="21">
        <f t="shared" si="8"/>
        <v>2.9079809800128951</v>
      </c>
      <c r="G95" s="21">
        <f t="shared" si="9"/>
        <v>2.852058268858801</v>
      </c>
      <c r="H95" s="21">
        <f t="shared" si="10"/>
        <v>2.852058268858801</v>
      </c>
      <c r="I95" s="23">
        <f t="shared" si="7"/>
        <v>37.076757495164415</v>
      </c>
      <c r="J95" s="36">
        <f t="shared" si="6"/>
        <v>37.076757495164415</v>
      </c>
    </row>
    <row r="96" spans="1:10">
      <c r="A96" s="15" t="s">
        <v>187</v>
      </c>
      <c r="B96" s="15" t="s">
        <v>644</v>
      </c>
      <c r="C96" s="16" t="s">
        <v>562</v>
      </c>
      <c r="D96" s="16" t="s">
        <v>52</v>
      </c>
      <c r="E96" s="21">
        <v>9.3568940425531935</v>
      </c>
      <c r="F96" s="21">
        <f t="shared" si="8"/>
        <v>10.239025467440362</v>
      </c>
      <c r="G96" s="21">
        <f t="shared" si="9"/>
        <v>10.042121131528047</v>
      </c>
      <c r="H96" s="21">
        <f t="shared" si="10"/>
        <v>10.042121131528047</v>
      </c>
      <c r="I96" s="23">
        <f t="shared" si="7"/>
        <v>130.54757470986462</v>
      </c>
      <c r="J96" s="36">
        <f t="shared" si="6"/>
        <v>130.54757470986462</v>
      </c>
    </row>
    <row r="97" spans="1:10">
      <c r="A97" s="15" t="s">
        <v>362</v>
      </c>
      <c r="B97" s="15" t="s">
        <v>644</v>
      </c>
      <c r="C97" s="16" t="s">
        <v>562</v>
      </c>
      <c r="D97" s="16" t="s">
        <v>54</v>
      </c>
      <c r="E97" s="21">
        <v>5.0915795744680858</v>
      </c>
      <c r="F97" s="21">
        <f t="shared" si="8"/>
        <v>5.5715938104448748</v>
      </c>
      <c r="G97" s="21">
        <f t="shared" si="9"/>
        <v>5.4644477756286269</v>
      </c>
      <c r="H97" s="21">
        <f t="shared" si="10"/>
        <v>5.4644477756286269</v>
      </c>
      <c r="I97" s="23">
        <f t="shared" si="7"/>
        <v>71.037821083172147</v>
      </c>
      <c r="J97" s="36">
        <f t="shared" si="6"/>
        <v>71.037821083172147</v>
      </c>
    </row>
    <row r="98" spans="1:10">
      <c r="A98" s="15" t="s">
        <v>427</v>
      </c>
      <c r="B98" s="15" t="s">
        <v>644</v>
      </c>
      <c r="C98" s="16" t="s">
        <v>562</v>
      </c>
      <c r="D98" s="16" t="s">
        <v>561</v>
      </c>
      <c r="E98" s="21">
        <v>2.5011268085106386</v>
      </c>
      <c r="F98" s="21">
        <f t="shared" si="8"/>
        <v>2.7369232753062542</v>
      </c>
      <c r="G98" s="21">
        <f t="shared" si="9"/>
        <v>2.6842901353965187</v>
      </c>
      <c r="H98" s="21">
        <f t="shared" si="10"/>
        <v>2.6842901353965187</v>
      </c>
      <c r="I98" s="23">
        <f t="shared" si="7"/>
        <v>34.895771760154744</v>
      </c>
      <c r="J98" s="36">
        <f t="shared" si="6"/>
        <v>34.895771760154744</v>
      </c>
    </row>
    <row r="99" spans="1:10">
      <c r="A99" s="15" t="s">
        <v>593</v>
      </c>
      <c r="B99" s="15" t="s">
        <v>645</v>
      </c>
      <c r="C99" s="16" t="s">
        <v>562</v>
      </c>
      <c r="D99" s="16" t="s">
        <v>52</v>
      </c>
      <c r="E99" s="21">
        <v>7.9053472340425515</v>
      </c>
      <c r="F99" s="21">
        <f t="shared" si="8"/>
        <v>8.6506324951644071</v>
      </c>
      <c r="G99" s="21">
        <f t="shared" si="9"/>
        <v>8.4842741779497075</v>
      </c>
      <c r="H99" s="21">
        <f t="shared" si="10"/>
        <v>8.4842741779497075</v>
      </c>
      <c r="I99" s="23">
        <f t="shared" si="7"/>
        <v>110.29556431334619</v>
      </c>
      <c r="J99" s="36">
        <f t="shared" si="6"/>
        <v>110.29556431334619</v>
      </c>
    </row>
    <row r="100" spans="1:10">
      <c r="A100" s="15" t="s">
        <v>600</v>
      </c>
      <c r="B100" s="15" t="s">
        <v>645</v>
      </c>
      <c r="C100" s="16" t="s">
        <v>562</v>
      </c>
      <c r="D100" s="16" t="s">
        <v>54</v>
      </c>
      <c r="E100" s="21">
        <v>4.443966382978723</v>
      </c>
      <c r="F100" s="21">
        <f t="shared" si="8"/>
        <v>4.8629261766602188</v>
      </c>
      <c r="G100" s="21">
        <f t="shared" si="9"/>
        <v>4.769408365570599</v>
      </c>
      <c r="H100" s="21">
        <f t="shared" si="10"/>
        <v>4.769408365570599</v>
      </c>
      <c r="I100" s="23">
        <f t="shared" si="7"/>
        <v>62.00230875241779</v>
      </c>
      <c r="J100" s="36">
        <f t="shared" si="6"/>
        <v>62.00230875241779</v>
      </c>
    </row>
    <row r="101" spans="1:10">
      <c r="A101" s="15" t="s">
        <v>458</v>
      </c>
      <c r="B101" s="15" t="s">
        <v>645</v>
      </c>
      <c r="C101" s="16" t="s">
        <v>562</v>
      </c>
      <c r="D101" s="16" t="s">
        <v>561</v>
      </c>
      <c r="E101" s="21">
        <v>2.2331489361702128</v>
      </c>
      <c r="F101" s="21">
        <f t="shared" si="8"/>
        <v>2.4436814958091553</v>
      </c>
      <c r="G101" s="21">
        <f t="shared" si="9"/>
        <v>2.3966876208897485</v>
      </c>
      <c r="H101" s="21">
        <f t="shared" si="10"/>
        <v>2.3966876208897485</v>
      </c>
      <c r="I101" s="23">
        <f t="shared" si="7"/>
        <v>31.156939071566729</v>
      </c>
      <c r="J101" s="36">
        <f t="shared" si="6"/>
        <v>31.156939071566729</v>
      </c>
    </row>
    <row r="102" spans="1:10">
      <c r="A102" s="15" t="s">
        <v>189</v>
      </c>
      <c r="B102" s="15" t="s">
        <v>646</v>
      </c>
      <c r="C102" s="16" t="s">
        <v>562</v>
      </c>
      <c r="D102" s="16" t="s">
        <v>52</v>
      </c>
      <c r="E102" s="21">
        <v>9.4238885106382995</v>
      </c>
      <c r="F102" s="21">
        <f t="shared" si="8"/>
        <v>10.312335912314637</v>
      </c>
      <c r="G102" s="21">
        <f t="shared" si="9"/>
        <v>10.11402176015474</v>
      </c>
      <c r="H102" s="21">
        <f t="shared" si="10"/>
        <v>10.11402176015474</v>
      </c>
      <c r="I102" s="23">
        <f t="shared" si="7"/>
        <v>131.48228288201162</v>
      </c>
      <c r="J102" s="36">
        <f t="shared" si="6"/>
        <v>131.48228288201162</v>
      </c>
    </row>
    <row r="103" spans="1:10">
      <c r="A103" s="15" t="s">
        <v>365</v>
      </c>
      <c r="B103" s="15" t="s">
        <v>646</v>
      </c>
      <c r="C103" s="16" t="s">
        <v>562</v>
      </c>
      <c r="D103" s="16" t="s">
        <v>54</v>
      </c>
      <c r="E103" s="21">
        <v>5.6945297872340417</v>
      </c>
      <c r="F103" s="21">
        <f t="shared" si="8"/>
        <v>6.2313878143133445</v>
      </c>
      <c r="G103" s="21">
        <f t="shared" si="9"/>
        <v>6.111553433268857</v>
      </c>
      <c r="H103" s="21">
        <f t="shared" si="10"/>
        <v>6.111553433268857</v>
      </c>
      <c r="I103" s="23">
        <f t="shared" si="7"/>
        <v>79.45019463249514</v>
      </c>
      <c r="J103" s="36">
        <f t="shared" si="6"/>
        <v>79.45019463249514</v>
      </c>
    </row>
    <row r="104" spans="1:10">
      <c r="A104" s="15" t="s">
        <v>430</v>
      </c>
      <c r="B104" s="15" t="s">
        <v>646</v>
      </c>
      <c r="C104" s="16" t="s">
        <v>562</v>
      </c>
      <c r="D104" s="16" t="s">
        <v>561</v>
      </c>
      <c r="E104" s="21">
        <v>2.8807621276595747</v>
      </c>
      <c r="F104" s="21">
        <f t="shared" si="8"/>
        <v>3.1523491295938104</v>
      </c>
      <c r="G104" s="21">
        <f t="shared" si="9"/>
        <v>3.0917270309477756</v>
      </c>
      <c r="H104" s="21">
        <f t="shared" si="10"/>
        <v>3.0917270309477756</v>
      </c>
      <c r="I104" s="23">
        <f t="shared" si="7"/>
        <v>40.192451402321083</v>
      </c>
      <c r="J104" s="36">
        <f t="shared" si="6"/>
        <v>40.192451402321083</v>
      </c>
    </row>
    <row r="105" spans="1:10">
      <c r="A105" s="15" t="s">
        <v>281</v>
      </c>
      <c r="B105" s="15" t="s">
        <v>669</v>
      </c>
      <c r="C105" s="16" t="s">
        <v>562</v>
      </c>
      <c r="D105" s="16" t="s">
        <v>52</v>
      </c>
      <c r="E105" s="21">
        <v>7.9053472340425515</v>
      </c>
      <c r="F105" s="21">
        <f t="shared" si="8"/>
        <v>8.6506324951644071</v>
      </c>
      <c r="G105" s="21">
        <f t="shared" si="9"/>
        <v>8.4842741779497075</v>
      </c>
      <c r="H105" s="21">
        <f t="shared" si="10"/>
        <v>8.4842741779497075</v>
      </c>
      <c r="I105" s="23">
        <f t="shared" si="7"/>
        <v>110.29556431334619</v>
      </c>
      <c r="J105" s="36">
        <f t="shared" si="6"/>
        <v>110.29556431334619</v>
      </c>
    </row>
    <row r="106" spans="1:10">
      <c r="A106" s="15" t="s">
        <v>668</v>
      </c>
      <c r="B106" s="15" t="s">
        <v>669</v>
      </c>
      <c r="C106" s="16" t="s">
        <v>562</v>
      </c>
      <c r="D106" s="16" t="s">
        <v>54</v>
      </c>
      <c r="E106" s="41">
        <v>7.1264680851</v>
      </c>
      <c r="F106" s="21">
        <f t="shared" si="8"/>
        <v>7.7983236621464638</v>
      </c>
      <c r="G106" s="21">
        <f t="shared" si="9"/>
        <v>7.648355899412878</v>
      </c>
      <c r="H106" s="21">
        <f t="shared" si="10"/>
        <v>7.648355899412878</v>
      </c>
      <c r="I106" s="23">
        <f t="shared" si="7"/>
        <v>99.428626692367416</v>
      </c>
      <c r="J106" s="36">
        <f t="shared" si="6"/>
        <v>99.428626692367416</v>
      </c>
    </row>
    <row r="107" spans="1:10">
      <c r="A107" s="15" t="s">
        <v>276</v>
      </c>
      <c r="B107" s="15" t="s">
        <v>669</v>
      </c>
      <c r="C107" s="16" t="s">
        <v>562</v>
      </c>
      <c r="D107" s="16" t="s">
        <v>561</v>
      </c>
      <c r="E107" s="41">
        <v>3.1487399999999992</v>
      </c>
      <c r="F107" s="21">
        <f t="shared" si="8"/>
        <v>3.445590909090908</v>
      </c>
      <c r="G107" s="21">
        <f t="shared" si="9"/>
        <v>3.3793295454545449</v>
      </c>
      <c r="H107" s="21">
        <f t="shared" si="10"/>
        <v>3.3793295454545449</v>
      </c>
      <c r="I107" s="23">
        <f t="shared" si="7"/>
        <v>43.931284090909081</v>
      </c>
      <c r="J107" s="36">
        <f t="shared" si="6"/>
        <v>43.931284090909081</v>
      </c>
    </row>
    <row r="108" spans="1:10">
      <c r="A108" s="15" t="s">
        <v>456</v>
      </c>
      <c r="B108" s="15" t="s">
        <v>647</v>
      </c>
      <c r="C108" s="16" t="s">
        <v>562</v>
      </c>
      <c r="D108" s="16" t="s">
        <v>52</v>
      </c>
      <c r="E108" s="41">
        <v>9.3122310638297865</v>
      </c>
      <c r="F108" s="21">
        <f t="shared" si="8"/>
        <v>10.190151837524176</v>
      </c>
      <c r="G108" s="21">
        <f t="shared" si="9"/>
        <v>9.9941873791102491</v>
      </c>
      <c r="H108" s="21">
        <f t="shared" si="10"/>
        <v>9.9941873791102491</v>
      </c>
      <c r="I108" s="23">
        <f t="shared" si="7"/>
        <v>129.92443592843324</v>
      </c>
      <c r="J108" s="36">
        <f t="shared" si="6"/>
        <v>129.92443592843324</v>
      </c>
    </row>
    <row r="109" spans="1:10">
      <c r="A109" s="15" t="s">
        <v>648</v>
      </c>
      <c r="B109" s="15" t="s">
        <v>647</v>
      </c>
      <c r="C109" s="16" t="s">
        <v>562</v>
      </c>
      <c r="D109" s="16" t="s">
        <v>54</v>
      </c>
      <c r="E109" s="41">
        <v>8.9514893616959998</v>
      </c>
      <c r="F109" s="21">
        <f t="shared" si="8"/>
        <v>9.7954008166707069</v>
      </c>
      <c r="G109" s="21">
        <f t="shared" si="9"/>
        <v>9.6070277240424229</v>
      </c>
      <c r="H109" s="21">
        <f t="shared" si="10"/>
        <v>9.6070277240424229</v>
      </c>
      <c r="I109" s="23">
        <f t="shared" si="7"/>
        <v>124.89136041255151</v>
      </c>
      <c r="J109" s="36">
        <f t="shared" si="6"/>
        <v>124.89136041255151</v>
      </c>
    </row>
    <row r="110" spans="1:10">
      <c r="A110" s="15" t="s">
        <v>468</v>
      </c>
      <c r="B110" s="15" t="s">
        <v>647</v>
      </c>
      <c r="C110" s="16" t="s">
        <v>562</v>
      </c>
      <c r="D110" s="16" t="s">
        <v>561</v>
      </c>
      <c r="E110" s="41">
        <v>2.6574472340425532</v>
      </c>
      <c r="F110" s="21">
        <f t="shared" si="8"/>
        <v>2.9079809800128951</v>
      </c>
      <c r="G110" s="21">
        <f t="shared" si="9"/>
        <v>2.852058268858801</v>
      </c>
      <c r="H110" s="21">
        <f t="shared" si="10"/>
        <v>2.852058268858801</v>
      </c>
      <c r="I110" s="23">
        <f t="shared" si="7"/>
        <v>37.076757495164415</v>
      </c>
      <c r="J110" s="36">
        <f t="shared" si="6"/>
        <v>37.076757495164415</v>
      </c>
    </row>
    <row r="111" spans="1:10">
      <c r="A111" s="15" t="s">
        <v>650</v>
      </c>
      <c r="B111" s="15" t="s">
        <v>649</v>
      </c>
      <c r="C111" s="16" t="s">
        <v>562</v>
      </c>
      <c r="D111" s="16" t="s">
        <v>52</v>
      </c>
      <c r="E111" s="41">
        <v>9.1608510638279999</v>
      </c>
      <c r="F111" s="21">
        <f t="shared" si="8"/>
        <v>10.024500322370706</v>
      </c>
      <c r="G111" s="21">
        <f t="shared" si="9"/>
        <v>9.831721470017424</v>
      </c>
      <c r="H111" s="21">
        <f t="shared" si="10"/>
        <v>9.831721470017424</v>
      </c>
      <c r="I111" s="23">
        <f t="shared" si="7"/>
        <v>127.8123791102265</v>
      </c>
      <c r="J111" s="36">
        <f t="shared" si="6"/>
        <v>127.8123791102265</v>
      </c>
    </row>
    <row r="112" spans="1:10">
      <c r="A112" s="15" t="s">
        <v>651</v>
      </c>
      <c r="B112" s="15" t="s">
        <v>649</v>
      </c>
      <c r="C112" s="16" t="s">
        <v>562</v>
      </c>
      <c r="D112" s="16" t="s">
        <v>54</v>
      </c>
      <c r="E112" s="41">
        <v>7.8168510638280004</v>
      </c>
      <c r="F112" s="21">
        <f t="shared" si="8"/>
        <v>8.5537932516636364</v>
      </c>
      <c r="G112" s="21">
        <f t="shared" si="9"/>
        <v>8.3892972275931825</v>
      </c>
      <c r="H112" s="21">
        <f t="shared" si="10"/>
        <v>8.3892972275931825</v>
      </c>
      <c r="I112" s="23">
        <f t="shared" si="7"/>
        <v>109.06086395871137</v>
      </c>
      <c r="J112" s="36">
        <f t="shared" si="6"/>
        <v>109.06086395871137</v>
      </c>
    </row>
    <row r="113" spans="1:10">
      <c r="A113" s="15" t="s">
        <v>391</v>
      </c>
      <c r="B113" s="15" t="s">
        <v>649</v>
      </c>
      <c r="C113" s="16" t="s">
        <v>562</v>
      </c>
      <c r="D113" s="16" t="s">
        <v>561</v>
      </c>
      <c r="E113" s="41">
        <v>2.5457897872340429</v>
      </c>
      <c r="F113" s="21">
        <f t="shared" si="8"/>
        <v>2.7857969052224374</v>
      </c>
      <c r="G113" s="21">
        <f t="shared" si="9"/>
        <v>2.7322238878143135</v>
      </c>
      <c r="H113" s="21">
        <f t="shared" si="10"/>
        <v>2.7322238878143135</v>
      </c>
      <c r="I113" s="23">
        <f t="shared" si="7"/>
        <v>35.518910541586074</v>
      </c>
      <c r="J113" s="36">
        <f t="shared" si="6"/>
        <v>35.518910541586074</v>
      </c>
    </row>
    <row r="114" spans="1:10">
      <c r="A114" s="15" t="s">
        <v>652</v>
      </c>
      <c r="B114" s="15" t="s">
        <v>654</v>
      </c>
      <c r="C114" s="16" t="s">
        <v>562</v>
      </c>
      <c r="D114" s="16" t="s">
        <v>52</v>
      </c>
      <c r="E114" s="41">
        <v>9.3140425531799984</v>
      </c>
      <c r="F114" s="21">
        <f t="shared" si="8"/>
        <v>10.19213410701515</v>
      </c>
      <c r="G114" s="21">
        <f t="shared" si="9"/>
        <v>9.9961315280340877</v>
      </c>
      <c r="H114" s="21">
        <f t="shared" si="10"/>
        <v>9.9961315280340877</v>
      </c>
      <c r="I114" s="23">
        <f t="shared" si="7"/>
        <v>129.94970986444315</v>
      </c>
      <c r="J114" s="36">
        <f t="shared" si="6"/>
        <v>129.94970986444315</v>
      </c>
    </row>
    <row r="115" spans="1:10">
      <c r="A115" s="15" t="s">
        <v>653</v>
      </c>
      <c r="B115" s="15" t="s">
        <v>654</v>
      </c>
      <c r="C115" s="16" t="s">
        <v>562</v>
      </c>
      <c r="D115" s="16" t="s">
        <v>54</v>
      </c>
      <c r="E115" s="41">
        <v>8.8626382978679992</v>
      </c>
      <c r="F115" s="21">
        <f t="shared" si="8"/>
        <v>9.6981732215727252</v>
      </c>
      <c r="G115" s="21">
        <f t="shared" si="9"/>
        <v>9.5116698903886334</v>
      </c>
      <c r="H115" s="21">
        <f t="shared" si="10"/>
        <v>9.5116698903886334</v>
      </c>
      <c r="I115" s="23">
        <f t="shared" si="7"/>
        <v>123.65170857505224</v>
      </c>
      <c r="J115" s="36">
        <f t="shared" si="6"/>
        <v>123.65170857505224</v>
      </c>
    </row>
    <row r="116" spans="1:10">
      <c r="A116" s="15" t="s">
        <v>425</v>
      </c>
      <c r="B116" s="15" t="s">
        <v>654</v>
      </c>
      <c r="C116" s="16" t="s">
        <v>562</v>
      </c>
      <c r="D116" s="16" t="s">
        <v>561</v>
      </c>
      <c r="E116" s="41">
        <v>2.5011268085106386</v>
      </c>
      <c r="F116" s="21">
        <f t="shared" si="8"/>
        <v>2.7369232753062542</v>
      </c>
      <c r="G116" s="21">
        <f t="shared" si="9"/>
        <v>2.6842901353965187</v>
      </c>
      <c r="H116" s="21">
        <f t="shared" si="10"/>
        <v>2.6842901353965187</v>
      </c>
      <c r="I116" s="23">
        <f t="shared" si="7"/>
        <v>34.895771760154744</v>
      </c>
      <c r="J116" s="36">
        <f t="shared" si="6"/>
        <v>34.895771760154744</v>
      </c>
    </row>
    <row r="117" spans="1:10">
      <c r="A117" s="15" t="s">
        <v>195</v>
      </c>
      <c r="B117" s="15" t="s">
        <v>655</v>
      </c>
      <c r="C117" s="16" t="s">
        <v>562</v>
      </c>
      <c r="D117" s="16" t="s">
        <v>52</v>
      </c>
      <c r="E117" s="41">
        <v>10.92009829787234</v>
      </c>
      <c r="F117" s="21">
        <f t="shared" si="8"/>
        <v>11.949602514506768</v>
      </c>
      <c r="G117" s="21">
        <f t="shared" si="9"/>
        <v>11.719802466150869</v>
      </c>
      <c r="H117" s="21">
        <f t="shared" si="10"/>
        <v>11.719802466150869</v>
      </c>
      <c r="I117" s="23">
        <f t="shared" si="7"/>
        <v>152.3574320599613</v>
      </c>
      <c r="J117" s="36">
        <f t="shared" si="6"/>
        <v>152.3574320599613</v>
      </c>
    </row>
    <row r="118" spans="1:10">
      <c r="A118" s="15" t="s">
        <v>361</v>
      </c>
      <c r="B118" s="15" t="s">
        <v>655</v>
      </c>
      <c r="C118" s="16" t="s">
        <v>562</v>
      </c>
      <c r="D118" s="16" t="s">
        <v>54</v>
      </c>
      <c r="E118" s="41">
        <v>6.4984634042553191</v>
      </c>
      <c r="F118" s="21">
        <f t="shared" si="8"/>
        <v>7.1111131528046423</v>
      </c>
      <c r="G118" s="21">
        <f t="shared" si="9"/>
        <v>6.9743609767891677</v>
      </c>
      <c r="H118" s="21">
        <f t="shared" si="10"/>
        <v>6.9743609767891677</v>
      </c>
      <c r="I118" s="23">
        <f t="shared" si="7"/>
        <v>90.666692698259183</v>
      </c>
      <c r="J118" s="36">
        <f t="shared" si="6"/>
        <v>90.666692698259183</v>
      </c>
    </row>
    <row r="119" spans="1:10">
      <c r="A119" s="15" t="s">
        <v>426</v>
      </c>
      <c r="B119" s="15" t="s">
        <v>655</v>
      </c>
      <c r="C119" s="16" t="s">
        <v>562</v>
      </c>
      <c r="D119" s="16" t="s">
        <v>561</v>
      </c>
      <c r="E119" s="41">
        <v>3.2603974468085108</v>
      </c>
      <c r="F119" s="21">
        <f t="shared" si="8"/>
        <v>3.5677749838813666</v>
      </c>
      <c r="G119" s="21">
        <f t="shared" si="9"/>
        <v>3.4991639264990324</v>
      </c>
      <c r="H119" s="21">
        <f t="shared" si="10"/>
        <v>3.4991639264990324</v>
      </c>
      <c r="I119" s="23">
        <f t="shared" si="7"/>
        <v>45.489131044487422</v>
      </c>
      <c r="J119" s="36">
        <f t="shared" si="6"/>
        <v>45.489131044487422</v>
      </c>
    </row>
    <row r="120" spans="1:10">
      <c r="A120" s="15" t="s">
        <v>670</v>
      </c>
      <c r="B120" s="15" t="s">
        <v>673</v>
      </c>
      <c r="C120" s="16" t="s">
        <v>562</v>
      </c>
      <c r="D120" s="16" t="s">
        <v>52</v>
      </c>
      <c r="E120" s="41">
        <v>10.1902978728</v>
      </c>
      <c r="F120" s="21">
        <f t="shared" si="8"/>
        <v>11.150999355757577</v>
      </c>
      <c r="G120" s="21">
        <f t="shared" si="9"/>
        <v>10.936557060454545</v>
      </c>
      <c r="H120" s="21">
        <f t="shared" si="10"/>
        <v>10.936557060454545</v>
      </c>
      <c r="I120" s="23">
        <f t="shared" si="7"/>
        <v>142.17524178590909</v>
      </c>
      <c r="J120" s="36">
        <f t="shared" si="6"/>
        <v>142.17524178590909</v>
      </c>
    </row>
    <row r="121" spans="1:10">
      <c r="A121" s="15" t="s">
        <v>671</v>
      </c>
      <c r="B121" s="15" t="s">
        <v>673</v>
      </c>
      <c r="C121" s="16" t="s">
        <v>562</v>
      </c>
      <c r="D121" s="16" t="s">
        <v>54</v>
      </c>
      <c r="E121" s="41">
        <v>8.3908085111999995</v>
      </c>
      <c r="F121" s="21">
        <f t="shared" si="8"/>
        <v>9.1818611654545439</v>
      </c>
      <c r="G121" s="21">
        <f t="shared" si="9"/>
        <v>9.0052869122727248</v>
      </c>
      <c r="H121" s="21">
        <f t="shared" si="10"/>
        <v>9.0052869122727248</v>
      </c>
      <c r="I121" s="23">
        <f t="shared" si="7"/>
        <v>117.06872985954543</v>
      </c>
      <c r="J121" s="36">
        <f t="shared" si="6"/>
        <v>117.06872985954543</v>
      </c>
    </row>
    <row r="122" spans="1:10">
      <c r="A122" s="15" t="s">
        <v>672</v>
      </c>
      <c r="B122" s="15" t="s">
        <v>673</v>
      </c>
      <c r="C122" s="16" t="s">
        <v>562</v>
      </c>
      <c r="D122" s="16" t="s">
        <v>561</v>
      </c>
      <c r="E122" s="41">
        <v>3.8645106384000001</v>
      </c>
      <c r="F122" s="21">
        <f t="shared" si="8"/>
        <v>4.2288416076767676</v>
      </c>
      <c r="G122" s="21">
        <f t="shared" si="9"/>
        <v>4.1475177306060607</v>
      </c>
      <c r="H122" s="21">
        <f t="shared" si="10"/>
        <v>4.1475177306060607</v>
      </c>
      <c r="I122" s="23">
        <f t="shared" si="7"/>
        <v>53.917730497878786</v>
      </c>
      <c r="J122" s="36">
        <f t="shared" si="6"/>
        <v>53.917730497878786</v>
      </c>
    </row>
    <row r="123" spans="1:10">
      <c r="A123" s="15" t="s">
        <v>462</v>
      </c>
      <c r="B123" s="15" t="s">
        <v>656</v>
      </c>
      <c r="C123" s="16" t="s">
        <v>562</v>
      </c>
      <c r="D123" s="16" t="s">
        <v>52</v>
      </c>
      <c r="E123" s="41">
        <v>8.4413029787234048</v>
      </c>
      <c r="F123" s="21">
        <f t="shared" si="8"/>
        <v>9.2371160541586068</v>
      </c>
      <c r="G123" s="21">
        <f t="shared" si="9"/>
        <v>9.0594792069632497</v>
      </c>
      <c r="H123" s="21">
        <f t="shared" si="10"/>
        <v>9.0594792069632497</v>
      </c>
      <c r="I123" s="23">
        <f t="shared" si="7"/>
        <v>117.77322969052224</v>
      </c>
      <c r="J123" s="36">
        <f t="shared" si="6"/>
        <v>117.77322969052224</v>
      </c>
    </row>
    <row r="124" spans="1:10">
      <c r="A124" s="15" t="s">
        <v>461</v>
      </c>
      <c r="B124" s="15" t="s">
        <v>656</v>
      </c>
      <c r="C124" s="16" t="s">
        <v>562</v>
      </c>
      <c r="D124" s="16" t="s">
        <v>54</v>
      </c>
      <c r="E124" s="41">
        <v>4.82360170212766</v>
      </c>
      <c r="F124" s="21">
        <f t="shared" si="8"/>
        <v>5.2783520309477758</v>
      </c>
      <c r="G124" s="21">
        <f t="shared" si="9"/>
        <v>5.1768452611218567</v>
      </c>
      <c r="H124" s="21">
        <f t="shared" si="10"/>
        <v>5.1768452611218567</v>
      </c>
      <c r="I124" s="23">
        <f t="shared" si="7"/>
        <v>67.298988394584143</v>
      </c>
      <c r="J124" s="36">
        <f t="shared" si="6"/>
        <v>67.298988394584143</v>
      </c>
    </row>
    <row r="125" spans="1:10">
      <c r="A125" s="15" t="s">
        <v>106</v>
      </c>
      <c r="B125" s="15" t="s">
        <v>656</v>
      </c>
      <c r="C125" s="16" t="s">
        <v>562</v>
      </c>
      <c r="D125" s="16" t="s">
        <v>561</v>
      </c>
      <c r="E125" s="41">
        <v>2.3894693617021279</v>
      </c>
      <c r="F125" s="21">
        <f t="shared" si="8"/>
        <v>2.6147392005157961</v>
      </c>
      <c r="G125" s="21">
        <f t="shared" si="9"/>
        <v>2.5644557543520312</v>
      </c>
      <c r="H125" s="21">
        <f t="shared" si="10"/>
        <v>2.5644557543520312</v>
      </c>
      <c r="I125" s="23">
        <f t="shared" si="7"/>
        <v>33.337924806576403</v>
      </c>
      <c r="J125" s="36">
        <f t="shared" si="6"/>
        <v>33.337924806576403</v>
      </c>
    </row>
    <row r="126" spans="1:10">
      <c r="A126" s="15" t="s">
        <v>275</v>
      </c>
      <c r="B126" s="15" t="s">
        <v>656</v>
      </c>
      <c r="C126" s="16" t="s">
        <v>562</v>
      </c>
      <c r="D126" s="16" t="s">
        <v>580</v>
      </c>
      <c r="E126" s="41">
        <v>3.5730382978723396</v>
      </c>
      <c r="F126" s="21">
        <f t="shared" si="8"/>
        <v>3.9098903932946474</v>
      </c>
      <c r="G126" s="21">
        <f t="shared" si="9"/>
        <v>3.8347001934235965</v>
      </c>
      <c r="H126" s="21">
        <f t="shared" si="10"/>
        <v>3.8347001934235965</v>
      </c>
      <c r="I126" s="23">
        <f t="shared" si="7"/>
        <v>49.851102514506756</v>
      </c>
      <c r="J126" s="36">
        <f t="shared" si="6"/>
        <v>49.851102514506756</v>
      </c>
    </row>
    <row r="127" spans="1:10">
      <c r="A127" s="15" t="s">
        <v>345</v>
      </c>
      <c r="B127" s="15" t="s">
        <v>657</v>
      </c>
      <c r="C127" s="16" t="s">
        <v>562</v>
      </c>
      <c r="D127" s="16" t="s">
        <v>52</v>
      </c>
      <c r="E127" s="21">
        <v>8.6646178723404237</v>
      </c>
      <c r="F127" s="21">
        <f t="shared" si="8"/>
        <v>9.4814842037395195</v>
      </c>
      <c r="G127" s="21">
        <f t="shared" si="9"/>
        <v>9.2991479690522212</v>
      </c>
      <c r="H127" s="21">
        <f t="shared" si="10"/>
        <v>9.2991479690522212</v>
      </c>
      <c r="I127" s="23">
        <f t="shared" si="7"/>
        <v>120.88892359767887</v>
      </c>
      <c r="J127" s="36">
        <f t="shared" si="6"/>
        <v>120.88892359767887</v>
      </c>
    </row>
    <row r="128" spans="1:10">
      <c r="A128" s="15" t="s">
        <v>346</v>
      </c>
      <c r="B128" s="15" t="s">
        <v>657</v>
      </c>
      <c r="C128" s="16" t="s">
        <v>562</v>
      </c>
      <c r="D128" s="16" t="s">
        <v>54</v>
      </c>
      <c r="E128" s="41">
        <v>4.7119442553191497</v>
      </c>
      <c r="F128" s="21">
        <f t="shared" si="8"/>
        <v>5.1561679561573186</v>
      </c>
      <c r="G128" s="21">
        <f t="shared" si="9"/>
        <v>5.0570108800773701</v>
      </c>
      <c r="H128" s="21">
        <f t="shared" si="10"/>
        <v>5.0570108800773701</v>
      </c>
      <c r="I128" s="23">
        <f t="shared" si="7"/>
        <v>65.741141441005809</v>
      </c>
      <c r="J128" s="36">
        <f t="shared" si="6"/>
        <v>65.741141441005809</v>
      </c>
    </row>
    <row r="129" spans="1:10">
      <c r="A129" s="15" t="s">
        <v>347</v>
      </c>
      <c r="B129" s="15" t="s">
        <v>657</v>
      </c>
      <c r="C129" s="16" t="s">
        <v>562</v>
      </c>
      <c r="D129" s="16" t="s">
        <v>561</v>
      </c>
      <c r="E129" s="41">
        <v>2.2778119148936167</v>
      </c>
      <c r="F129" s="21">
        <f t="shared" si="8"/>
        <v>2.492555125725338</v>
      </c>
      <c r="G129" s="21">
        <f t="shared" si="9"/>
        <v>2.4446213733075428</v>
      </c>
      <c r="H129" s="21">
        <f t="shared" si="10"/>
        <v>2.4446213733075428</v>
      </c>
      <c r="I129" s="23">
        <f t="shared" si="7"/>
        <v>31.780077852998058</v>
      </c>
      <c r="J129" s="36">
        <f t="shared" si="6"/>
        <v>31.780077852998058</v>
      </c>
    </row>
    <row r="130" spans="1:10">
      <c r="A130" s="15" t="s">
        <v>348</v>
      </c>
      <c r="B130" s="15" t="s">
        <v>658</v>
      </c>
      <c r="C130" s="16" t="s">
        <v>562</v>
      </c>
      <c r="D130" s="16" t="s">
        <v>54</v>
      </c>
      <c r="E130" s="41">
        <v>5.8061872340425538</v>
      </c>
      <c r="F130" s="21">
        <f t="shared" si="8"/>
        <v>6.3535718891038044</v>
      </c>
      <c r="G130" s="21">
        <f t="shared" si="9"/>
        <v>6.2313878143133463</v>
      </c>
      <c r="H130" s="21">
        <f t="shared" si="10"/>
        <v>6.2313878143133463</v>
      </c>
      <c r="I130" s="23">
        <f t="shared" si="7"/>
        <v>81.008041586073503</v>
      </c>
      <c r="J130" s="36">
        <f t="shared" si="6"/>
        <v>81.008041586073503</v>
      </c>
    </row>
    <row r="131" spans="1:10">
      <c r="A131" s="15" t="s">
        <v>659</v>
      </c>
      <c r="B131" s="15" t="s">
        <v>658</v>
      </c>
      <c r="C131" s="16" t="s">
        <v>562</v>
      </c>
      <c r="D131" s="16" t="s">
        <v>52</v>
      </c>
      <c r="E131" s="41">
        <v>8.9545531920000005</v>
      </c>
      <c r="F131" s="21">
        <f t="shared" si="8"/>
        <v>9.7987534929292934</v>
      </c>
      <c r="G131" s="21">
        <f t="shared" si="9"/>
        <v>9.6103159257575772</v>
      </c>
      <c r="H131" s="21">
        <f t="shared" si="10"/>
        <v>9.6103159257575772</v>
      </c>
      <c r="I131" s="23">
        <f t="shared" si="7"/>
        <v>124.93410703484849</v>
      </c>
      <c r="J131" s="36">
        <f t="shared" si="6"/>
        <v>124.93410703484849</v>
      </c>
    </row>
    <row r="132" spans="1:10">
      <c r="A132" s="15" t="s">
        <v>349</v>
      </c>
      <c r="B132" s="15" t="s">
        <v>658</v>
      </c>
      <c r="C132" s="16" t="s">
        <v>562</v>
      </c>
      <c r="D132" s="16" t="s">
        <v>561</v>
      </c>
      <c r="E132" s="41">
        <v>2.9254251063829795</v>
      </c>
      <c r="F132" s="21">
        <f t="shared" si="8"/>
        <v>3.2012227595099945</v>
      </c>
      <c r="G132" s="21">
        <f t="shared" si="9"/>
        <v>3.1396607833655712</v>
      </c>
      <c r="H132" s="21">
        <f t="shared" si="10"/>
        <v>3.1396607833655712</v>
      </c>
      <c r="I132" s="23">
        <f t="shared" si="7"/>
        <v>40.815590183752427</v>
      </c>
      <c r="J132" s="36">
        <f t="shared" si="6"/>
        <v>40.815590183752427</v>
      </c>
    </row>
    <row r="133" spans="1:10">
      <c r="A133" s="15" t="s">
        <v>185</v>
      </c>
      <c r="B133" s="15" t="s">
        <v>660</v>
      </c>
      <c r="C133" s="16" t="s">
        <v>562</v>
      </c>
      <c r="D133" s="16" t="s">
        <v>52</v>
      </c>
      <c r="E133" s="41">
        <v>9.6248719148936175</v>
      </c>
      <c r="F133" s="21">
        <f t="shared" si="8"/>
        <v>10.53226724693746</v>
      </c>
      <c r="G133" s="21">
        <f t="shared" si="9"/>
        <v>10.329723646034816</v>
      </c>
      <c r="H133" s="21">
        <f t="shared" si="10"/>
        <v>10.329723646034816</v>
      </c>
      <c r="I133" s="23">
        <f t="shared" si="7"/>
        <v>134.28640739845261</v>
      </c>
      <c r="J133" s="36">
        <f t="shared" si="6"/>
        <v>134.28640739845261</v>
      </c>
    </row>
    <row r="134" spans="1:10">
      <c r="A134" s="15" t="s">
        <v>350</v>
      </c>
      <c r="B134" s="15" t="s">
        <v>660</v>
      </c>
      <c r="C134" s="16" t="s">
        <v>562</v>
      </c>
      <c r="D134" s="16" t="s">
        <v>54</v>
      </c>
      <c r="E134" s="21">
        <v>6.0071706382978709</v>
      </c>
      <c r="F134" s="21">
        <f t="shared" si="8"/>
        <v>6.5735032237266262</v>
      </c>
      <c r="G134" s="21">
        <f t="shared" si="9"/>
        <v>6.4470897001934215</v>
      </c>
      <c r="H134" s="21">
        <f t="shared" si="10"/>
        <v>6.4470897001934215</v>
      </c>
      <c r="I134" s="23">
        <f t="shared" si="7"/>
        <v>83.812166102514482</v>
      </c>
      <c r="J134" s="36">
        <f t="shared" si="6"/>
        <v>83.812166102514482</v>
      </c>
    </row>
    <row r="135" spans="1:10">
      <c r="A135" s="15" t="s">
        <v>424</v>
      </c>
      <c r="B135" s="15" t="s">
        <v>660</v>
      </c>
      <c r="C135" s="16" t="s">
        <v>562</v>
      </c>
      <c r="D135" s="16" t="s">
        <v>561</v>
      </c>
      <c r="E135" s="21">
        <v>3.0370825531914889</v>
      </c>
      <c r="F135" s="21">
        <f t="shared" si="8"/>
        <v>3.3234068343004508</v>
      </c>
      <c r="G135" s="21">
        <f t="shared" si="9"/>
        <v>3.2594951644100574</v>
      </c>
      <c r="H135" s="21">
        <f t="shared" si="10"/>
        <v>3.2594951644100574</v>
      </c>
      <c r="I135" s="23">
        <f t="shared" si="7"/>
        <v>42.373437137330747</v>
      </c>
      <c r="J135" s="36">
        <f t="shared" si="6"/>
        <v>42.373437137330747</v>
      </c>
    </row>
    <row r="136" spans="1:10">
      <c r="A136" s="15" t="s">
        <v>97</v>
      </c>
      <c r="B136" s="15" t="s">
        <v>661</v>
      </c>
      <c r="C136" s="16" t="s">
        <v>562</v>
      </c>
      <c r="D136" s="16" t="s">
        <v>52</v>
      </c>
      <c r="E136" s="21">
        <v>9.6918663829787217</v>
      </c>
      <c r="F136" s="21">
        <f t="shared" si="8"/>
        <v>10.605577691811732</v>
      </c>
      <c r="G136" s="21">
        <f t="shared" si="9"/>
        <v>10.401624274661506</v>
      </c>
      <c r="H136" s="21">
        <f t="shared" si="10"/>
        <v>10.401624274661506</v>
      </c>
      <c r="I136" s="23">
        <f t="shared" si="7"/>
        <v>135.22111557059958</v>
      </c>
      <c r="J136" s="36">
        <f t="shared" si="6"/>
        <v>135.22111557059958</v>
      </c>
    </row>
    <row r="137" spans="1:10">
      <c r="A137" s="15" t="s">
        <v>95</v>
      </c>
      <c r="B137" s="15" t="s">
        <v>661</v>
      </c>
      <c r="C137" s="16" t="s">
        <v>562</v>
      </c>
      <c r="D137" s="16" t="s">
        <v>54</v>
      </c>
      <c r="E137" s="21">
        <v>5.7391927659574451</v>
      </c>
      <c r="F137" s="21">
        <f t="shared" si="8"/>
        <v>6.2802614442295273</v>
      </c>
      <c r="G137" s="21">
        <f t="shared" si="9"/>
        <v>6.1594871856866522</v>
      </c>
      <c r="H137" s="21">
        <f t="shared" si="10"/>
        <v>6.1594871856866522</v>
      </c>
      <c r="I137" s="23">
        <f t="shared" si="7"/>
        <v>80.073333413926477</v>
      </c>
      <c r="J137" s="36">
        <f t="shared" si="6"/>
        <v>80.073333413926477</v>
      </c>
    </row>
    <row r="138" spans="1:10">
      <c r="A138" s="15" t="s">
        <v>99</v>
      </c>
      <c r="B138" s="15" t="s">
        <v>661</v>
      </c>
      <c r="C138" s="16" t="s">
        <v>562</v>
      </c>
      <c r="D138" s="16" t="s">
        <v>561</v>
      </c>
      <c r="E138" s="41">
        <v>2.8807621276595747</v>
      </c>
      <c r="F138" s="21">
        <f t="shared" si="8"/>
        <v>3.1523491295938104</v>
      </c>
      <c r="G138" s="21">
        <f t="shared" si="9"/>
        <v>3.0917270309477756</v>
      </c>
      <c r="H138" s="21">
        <f t="shared" si="10"/>
        <v>3.0917270309477756</v>
      </c>
      <c r="I138" s="23">
        <f t="shared" si="7"/>
        <v>40.192451402321083</v>
      </c>
      <c r="J138" s="36">
        <f t="shared" si="6"/>
        <v>40.192451402321083</v>
      </c>
    </row>
    <row r="139" spans="1:10">
      <c r="A139" s="15" t="s">
        <v>392</v>
      </c>
      <c r="B139" s="15" t="s">
        <v>662</v>
      </c>
      <c r="C139" s="16" t="s">
        <v>562</v>
      </c>
      <c r="D139" s="16" t="s">
        <v>52</v>
      </c>
      <c r="E139" s="41">
        <v>11.098750212765955</v>
      </c>
      <c r="F139" s="21">
        <f t="shared" si="8"/>
        <v>12.145097034171499</v>
      </c>
      <c r="G139" s="21">
        <f t="shared" si="9"/>
        <v>11.911537475822048</v>
      </c>
      <c r="H139" s="21">
        <f t="shared" si="10"/>
        <v>11.911537475822048</v>
      </c>
      <c r="I139" s="23">
        <f t="shared" si="7"/>
        <v>154.84998718568662</v>
      </c>
      <c r="J139" s="36">
        <f t="shared" si="6"/>
        <v>154.84998718568662</v>
      </c>
    </row>
    <row r="140" spans="1:10">
      <c r="A140" s="15" t="s">
        <v>325</v>
      </c>
      <c r="B140" s="15" t="s">
        <v>662</v>
      </c>
      <c r="C140" s="16" t="s">
        <v>562</v>
      </c>
      <c r="D140" s="16" t="s">
        <v>54</v>
      </c>
      <c r="E140" s="41">
        <v>5.9625076595744675</v>
      </c>
      <c r="F140" s="21">
        <f t="shared" si="8"/>
        <v>6.5246295938104444</v>
      </c>
      <c r="G140" s="21">
        <f t="shared" si="9"/>
        <v>6.3991559477756272</v>
      </c>
      <c r="H140" s="21">
        <f t="shared" si="10"/>
        <v>6.3991559477756272</v>
      </c>
      <c r="I140" s="23">
        <f t="shared" ref="I140:I221" si="11">F140*$I$9</f>
        <v>83.189027321083159</v>
      </c>
      <c r="J140" s="36">
        <f t="shared" si="6"/>
        <v>83.189027321083159</v>
      </c>
    </row>
    <row r="141" spans="1:10">
      <c r="A141" s="15" t="s">
        <v>296</v>
      </c>
      <c r="B141" s="15" t="s">
        <v>662</v>
      </c>
      <c r="C141" s="16" t="s">
        <v>562</v>
      </c>
      <c r="D141" s="16" t="s">
        <v>561</v>
      </c>
      <c r="E141" s="41">
        <v>2.992419574468085</v>
      </c>
      <c r="F141" s="21">
        <f t="shared" ref="F141:F204" si="12">E141*G$8/11.88</f>
        <v>3.2745332043842681</v>
      </c>
      <c r="G141" s="21">
        <f t="shared" ref="G141:G222" si="13">I141/$G$8</f>
        <v>3.2115614119922631</v>
      </c>
      <c r="H141" s="21">
        <f t="shared" ref="H141:H222" si="14">J141/$G$8</f>
        <v>3.2115614119922631</v>
      </c>
      <c r="I141" s="23">
        <f t="shared" si="11"/>
        <v>41.750298355899417</v>
      </c>
      <c r="J141" s="36">
        <f t="shared" ref="J141:J225" si="15">I141*(1-$I$10/100)</f>
        <v>41.750298355899417</v>
      </c>
    </row>
    <row r="142" spans="1:10">
      <c r="A142" s="15" t="s">
        <v>282</v>
      </c>
      <c r="B142" s="15" t="s">
        <v>663</v>
      </c>
      <c r="C142" s="16" t="s">
        <v>562</v>
      </c>
      <c r="D142" s="16" t="s">
        <v>110</v>
      </c>
      <c r="E142" s="41">
        <v>1075.7525055319149</v>
      </c>
      <c r="F142" s="21">
        <f t="shared" si="12"/>
        <v>1177.1702501611865</v>
      </c>
      <c r="G142" s="21">
        <f t="shared" si="13"/>
        <v>1154.5323607350097</v>
      </c>
      <c r="H142" s="21">
        <f t="shared" si="14"/>
        <v>1154.5323607350097</v>
      </c>
      <c r="I142" s="23">
        <f t="shared" si="11"/>
        <v>15008.920689555127</v>
      </c>
      <c r="J142" s="36">
        <f t="shared" si="15"/>
        <v>15008.920689555127</v>
      </c>
    </row>
    <row r="143" spans="1:10">
      <c r="A143" s="15" t="s">
        <v>664</v>
      </c>
      <c r="B143" s="15" t="s">
        <v>665</v>
      </c>
      <c r="C143" s="16" t="s">
        <v>562</v>
      </c>
      <c r="D143" s="16" t="s">
        <v>110</v>
      </c>
      <c r="E143" s="41">
        <v>1936.6468079999997</v>
      </c>
      <c r="F143" s="21">
        <f t="shared" si="12"/>
        <v>2119.2263050505044</v>
      </c>
      <c r="G143" s="21">
        <f t="shared" si="13"/>
        <v>2078.4719530303023</v>
      </c>
      <c r="H143" s="21">
        <f t="shared" si="14"/>
        <v>2078.4719530303023</v>
      </c>
      <c r="I143" s="23">
        <f t="shared" si="11"/>
        <v>27020.13538939393</v>
      </c>
      <c r="J143" s="36">
        <f t="shared" si="15"/>
        <v>27020.13538939393</v>
      </c>
    </row>
    <row r="144" spans="1:10">
      <c r="A144" s="15" t="s">
        <v>1399</v>
      </c>
      <c r="B144" s="15" t="s">
        <v>1401</v>
      </c>
      <c r="C144" s="16" t="s">
        <v>562</v>
      </c>
      <c r="D144" s="16" t="s">
        <v>110</v>
      </c>
      <c r="E144" s="73">
        <v>1615</v>
      </c>
      <c r="F144" s="21">
        <f t="shared" si="12"/>
        <v>1767.2558922558921</v>
      </c>
      <c r="G144" s="21">
        <f t="shared" si="13"/>
        <v>1733.2702020202019</v>
      </c>
      <c r="H144" s="21">
        <f t="shared" si="14"/>
        <v>1733.2702020202019</v>
      </c>
      <c r="I144" s="23">
        <f t="shared" si="11"/>
        <v>22532.512626262625</v>
      </c>
      <c r="J144" s="36">
        <f t="shared" si="15"/>
        <v>22532.512626262625</v>
      </c>
    </row>
    <row r="145" spans="1:10">
      <c r="A145" s="15" t="s">
        <v>1400</v>
      </c>
      <c r="B145" s="15" t="s">
        <v>1402</v>
      </c>
      <c r="C145" s="16" t="s">
        <v>562</v>
      </c>
      <c r="D145" s="16" t="s">
        <v>110</v>
      </c>
      <c r="E145" s="73">
        <v>3580</v>
      </c>
      <c r="F145" s="21">
        <f t="shared" si="12"/>
        <v>3917.5084175084171</v>
      </c>
      <c r="G145" s="21">
        <f t="shared" si="13"/>
        <v>3842.1717171717169</v>
      </c>
      <c r="H145" s="21">
        <f t="shared" si="14"/>
        <v>3842.1717171717169</v>
      </c>
      <c r="I145" s="23">
        <f t="shared" si="11"/>
        <v>49948.232323232318</v>
      </c>
      <c r="J145" s="36">
        <f t="shared" si="15"/>
        <v>49948.232323232318</v>
      </c>
    </row>
    <row r="146" spans="1:10">
      <c r="A146" s="15" t="s">
        <v>1408</v>
      </c>
      <c r="B146" s="15" t="s">
        <v>1405</v>
      </c>
      <c r="C146" s="16" t="s">
        <v>562</v>
      </c>
      <c r="D146" s="16" t="s">
        <v>561</v>
      </c>
      <c r="E146" s="73">
        <v>6</v>
      </c>
      <c r="F146" s="21">
        <f t="shared" si="12"/>
        <v>6.5656565656565649</v>
      </c>
      <c r="G146" s="21">
        <f t="shared" si="13"/>
        <v>6.4393939393939386</v>
      </c>
      <c r="H146" s="21">
        <f t="shared" si="14"/>
        <v>6.4393939393939386</v>
      </c>
      <c r="I146" s="23">
        <f t="shared" si="11"/>
        <v>83.712121212121204</v>
      </c>
      <c r="J146" s="36">
        <f t="shared" si="15"/>
        <v>83.712121212121204</v>
      </c>
    </row>
    <row r="147" spans="1:10">
      <c r="A147" s="15" t="s">
        <v>1409</v>
      </c>
      <c r="B147" s="15" t="s">
        <v>1406</v>
      </c>
      <c r="C147" s="16" t="s">
        <v>562</v>
      </c>
      <c r="D147" s="16" t="s">
        <v>561</v>
      </c>
      <c r="E147" s="73">
        <v>6.4</v>
      </c>
      <c r="F147" s="21">
        <f t="shared" si="12"/>
        <v>7.0033670033670035</v>
      </c>
      <c r="G147" s="21">
        <f t="shared" si="13"/>
        <v>6.8686868686868694</v>
      </c>
      <c r="H147" s="21">
        <f t="shared" si="14"/>
        <v>6.8686868686868694</v>
      </c>
      <c r="I147" s="23">
        <f t="shared" si="11"/>
        <v>89.292929292929301</v>
      </c>
      <c r="J147" s="36">
        <f t="shared" si="15"/>
        <v>89.292929292929301</v>
      </c>
    </row>
    <row r="148" spans="1:10">
      <c r="A148" s="15" t="s">
        <v>1410</v>
      </c>
      <c r="B148" s="15" t="s">
        <v>1407</v>
      </c>
      <c r="C148" s="16" t="s">
        <v>562</v>
      </c>
      <c r="D148" s="16" t="s">
        <v>561</v>
      </c>
      <c r="E148" s="73">
        <v>6.6</v>
      </c>
      <c r="F148" s="21">
        <f t="shared" si="12"/>
        <v>7.2222222222222214</v>
      </c>
      <c r="G148" s="21">
        <f t="shared" si="13"/>
        <v>7.083333333333333</v>
      </c>
      <c r="H148" s="21">
        <f t="shared" si="14"/>
        <v>7.083333333333333</v>
      </c>
      <c r="I148" s="23">
        <f t="shared" si="11"/>
        <v>92.083333333333329</v>
      </c>
      <c r="J148" s="36">
        <f t="shared" si="15"/>
        <v>92.083333333333329</v>
      </c>
    </row>
    <row r="149" spans="1:10">
      <c r="A149" s="15" t="s">
        <v>1411</v>
      </c>
      <c r="B149" s="15" t="s">
        <v>1413</v>
      </c>
      <c r="C149" s="16" t="s">
        <v>562</v>
      </c>
      <c r="D149" s="16" t="s">
        <v>52</v>
      </c>
      <c r="E149" s="73">
        <v>53.45</v>
      </c>
      <c r="F149" s="21">
        <f t="shared" si="12"/>
        <v>58.489057239057239</v>
      </c>
      <c r="G149" s="21">
        <f t="shared" si="13"/>
        <v>57.364267676767675</v>
      </c>
      <c r="H149" s="21">
        <f t="shared" si="14"/>
        <v>57.364267676767675</v>
      </c>
      <c r="I149" s="23">
        <f t="shared" si="11"/>
        <v>745.73547979797979</v>
      </c>
      <c r="J149" s="36">
        <f t="shared" si="15"/>
        <v>745.73547979797979</v>
      </c>
    </row>
    <row r="150" spans="1:10">
      <c r="A150" s="15" t="s">
        <v>1412</v>
      </c>
      <c r="B150" s="15" t="s">
        <v>1413</v>
      </c>
      <c r="C150" s="16" t="s">
        <v>562</v>
      </c>
      <c r="D150" s="16" t="s">
        <v>52</v>
      </c>
      <c r="E150" s="73">
        <v>53.49</v>
      </c>
      <c r="F150" s="21">
        <f t="shared" si="12"/>
        <v>58.532828282828277</v>
      </c>
      <c r="G150" s="21">
        <f t="shared" si="13"/>
        <v>57.407196969696962</v>
      </c>
      <c r="H150" s="21">
        <f t="shared" si="14"/>
        <v>57.407196969696962</v>
      </c>
      <c r="I150" s="23">
        <f t="shared" si="11"/>
        <v>746.29356060606051</v>
      </c>
      <c r="J150" s="36">
        <f t="shared" si="15"/>
        <v>746.29356060606051</v>
      </c>
    </row>
    <row r="151" spans="1:10" hidden="1">
      <c r="A151" s="15" t="s">
        <v>1414</v>
      </c>
      <c r="B151" s="15" t="s">
        <v>1415</v>
      </c>
      <c r="C151" s="16" t="s">
        <v>562</v>
      </c>
      <c r="D151" s="16" t="s">
        <v>561</v>
      </c>
      <c r="E151" s="73"/>
      <c r="F151" s="21">
        <f t="shared" si="12"/>
        <v>0</v>
      </c>
      <c r="G151" s="21">
        <f t="shared" si="13"/>
        <v>0</v>
      </c>
      <c r="H151" s="21">
        <f t="shared" si="14"/>
        <v>0</v>
      </c>
      <c r="I151" s="23">
        <f t="shared" si="11"/>
        <v>0</v>
      </c>
      <c r="J151" s="36">
        <f t="shared" si="15"/>
        <v>0</v>
      </c>
    </row>
    <row r="152" spans="1:10">
      <c r="A152" s="15" t="s">
        <v>1420</v>
      </c>
      <c r="B152" s="15" t="s">
        <v>1417</v>
      </c>
      <c r="C152" s="16" t="s">
        <v>562</v>
      </c>
      <c r="D152" s="16" t="s">
        <v>1072</v>
      </c>
      <c r="E152" s="73">
        <v>6.09</v>
      </c>
      <c r="F152" s="21">
        <f t="shared" si="12"/>
        <v>6.6641414141414135</v>
      </c>
      <c r="G152" s="21">
        <f t="shared" si="13"/>
        <v>6.5359848484848477</v>
      </c>
      <c r="H152" s="21">
        <f t="shared" si="14"/>
        <v>6.5359848484848477</v>
      </c>
      <c r="I152" s="23">
        <f t="shared" si="11"/>
        <v>84.967803030303017</v>
      </c>
      <c r="J152" s="36">
        <f t="shared" si="15"/>
        <v>84.967803030303017</v>
      </c>
    </row>
    <row r="153" spans="1:10" hidden="1">
      <c r="A153" s="15" t="s">
        <v>1421</v>
      </c>
      <c r="B153" s="15" t="s">
        <v>1418</v>
      </c>
      <c r="C153" s="16" t="s">
        <v>562</v>
      </c>
      <c r="D153" s="16" t="s">
        <v>1072</v>
      </c>
      <c r="E153" s="63"/>
      <c r="F153" s="21">
        <f t="shared" si="12"/>
        <v>0</v>
      </c>
      <c r="G153" s="63"/>
      <c r="H153" s="63"/>
      <c r="I153" s="64"/>
      <c r="J153" s="63"/>
    </row>
    <row r="154" spans="1:10" hidden="1">
      <c r="A154" s="15" t="s">
        <v>1416</v>
      </c>
      <c r="B154" s="15" t="s">
        <v>1418</v>
      </c>
      <c r="C154" s="16" t="s">
        <v>562</v>
      </c>
      <c r="D154" s="16" t="s">
        <v>1072</v>
      </c>
      <c r="E154" s="63"/>
      <c r="F154" s="21">
        <f t="shared" si="12"/>
        <v>0</v>
      </c>
      <c r="G154" s="63"/>
      <c r="H154" s="63"/>
      <c r="I154" s="64"/>
      <c r="J154" s="63"/>
    </row>
    <row r="155" spans="1:10">
      <c r="A155" s="15" t="s">
        <v>1419</v>
      </c>
      <c r="B155" s="15" t="s">
        <v>1422</v>
      </c>
      <c r="C155" s="16" t="s">
        <v>562</v>
      </c>
      <c r="D155" s="16" t="s">
        <v>561</v>
      </c>
      <c r="E155" s="73">
        <v>85.93</v>
      </c>
      <c r="F155" s="73">
        <f t="shared" si="12"/>
        <v>94.031144781144789</v>
      </c>
      <c r="G155" s="73">
        <f t="shared" si="13"/>
        <v>92.222853535353551</v>
      </c>
      <c r="H155" s="73">
        <f t="shared" si="14"/>
        <v>92.222853535353551</v>
      </c>
      <c r="I155" s="73">
        <f t="shared" si="11"/>
        <v>1198.8970959595961</v>
      </c>
      <c r="J155" s="36">
        <f t="shared" si="15"/>
        <v>1198.8970959595961</v>
      </c>
    </row>
    <row r="156" spans="1:10">
      <c r="A156" s="15" t="s">
        <v>1423</v>
      </c>
      <c r="B156" s="15" t="s">
        <v>1429</v>
      </c>
      <c r="C156" s="16" t="s">
        <v>562</v>
      </c>
      <c r="D156" s="16" t="s">
        <v>561</v>
      </c>
      <c r="E156" s="73">
        <v>27</v>
      </c>
      <c r="F156" s="73">
        <f t="shared" si="12"/>
        <v>29.545454545454543</v>
      </c>
      <c r="G156" s="73">
        <f t="shared" si="13"/>
        <v>28.977272727272727</v>
      </c>
      <c r="H156" s="73">
        <f t="shared" si="14"/>
        <v>28.977272727272727</v>
      </c>
      <c r="I156" s="73">
        <f t="shared" si="11"/>
        <v>376.70454545454544</v>
      </c>
      <c r="J156" s="36">
        <f t="shared" si="15"/>
        <v>376.70454545454544</v>
      </c>
    </row>
    <row r="157" spans="1:10">
      <c r="A157" s="15" t="s">
        <v>1425</v>
      </c>
      <c r="B157" s="15" t="s">
        <v>1429</v>
      </c>
      <c r="C157" s="16" t="s">
        <v>562</v>
      </c>
      <c r="D157" s="16" t="s">
        <v>1443</v>
      </c>
      <c r="E157" s="73">
        <v>32</v>
      </c>
      <c r="F157" s="73">
        <f t="shared" si="12"/>
        <v>35.016835016835017</v>
      </c>
      <c r="G157" s="73">
        <f t="shared" ref="G157" si="16">I157/$G$8</f>
        <v>34.343434343434346</v>
      </c>
      <c r="H157" s="73">
        <f t="shared" ref="H157" si="17">J157/$G$8</f>
        <v>34.343434343434346</v>
      </c>
      <c r="I157" s="73">
        <f t="shared" ref="I157" si="18">F157*$I$9</f>
        <v>446.46464646464648</v>
      </c>
      <c r="J157" s="36">
        <f t="shared" ref="J157" si="19">I157*(1-$I$10/100)</f>
        <v>446.46464646464648</v>
      </c>
    </row>
    <row r="158" spans="1:10">
      <c r="A158" s="15" t="s">
        <v>1424</v>
      </c>
      <c r="B158" s="15" t="s">
        <v>1429</v>
      </c>
      <c r="C158" s="16" t="s">
        <v>562</v>
      </c>
      <c r="D158" s="16" t="s">
        <v>159</v>
      </c>
      <c r="E158" s="73">
        <v>29</v>
      </c>
      <c r="F158" s="73">
        <f t="shared" si="12"/>
        <v>31.734006734006734</v>
      </c>
      <c r="G158" s="73">
        <f t="shared" ref="G158" si="20">I158/$G$8</f>
        <v>31.123737373737374</v>
      </c>
      <c r="H158" s="73">
        <f t="shared" ref="H158" si="21">J158/$G$8</f>
        <v>31.123737373737374</v>
      </c>
      <c r="I158" s="73">
        <f t="shared" ref="I158" si="22">F158*$I$9</f>
        <v>404.60858585858585</v>
      </c>
      <c r="J158" s="36">
        <f t="shared" ref="J158" si="23">I158*(1-$I$10/100)</f>
        <v>404.60858585858585</v>
      </c>
    </row>
    <row r="159" spans="1:10">
      <c r="A159" s="15" t="s">
        <v>1426</v>
      </c>
      <c r="B159" s="15" t="s">
        <v>1430</v>
      </c>
      <c r="C159" s="16" t="s">
        <v>562</v>
      </c>
      <c r="D159" s="16" t="s">
        <v>561</v>
      </c>
      <c r="E159" s="73">
        <v>30.2</v>
      </c>
      <c r="F159" s="73">
        <f t="shared" si="12"/>
        <v>33.047138047138041</v>
      </c>
      <c r="G159" s="73">
        <f t="shared" ref="G159:G160" si="24">I159/$G$8</f>
        <v>32.411616161616159</v>
      </c>
      <c r="H159" s="73">
        <f>J159/$G$8</f>
        <v>32.411616161616159</v>
      </c>
      <c r="I159" s="73">
        <f t="shared" ref="I159:I160" si="25">F159*$I$9</f>
        <v>421.35101010101005</v>
      </c>
      <c r="J159" s="36">
        <f t="shared" ref="J159:J160" si="26">I159*(1-$I$10/100)</f>
        <v>421.35101010101005</v>
      </c>
    </row>
    <row r="160" spans="1:10">
      <c r="A160" s="15" t="s">
        <v>1428</v>
      </c>
      <c r="B160" s="15" t="s">
        <v>1430</v>
      </c>
      <c r="C160" s="16" t="s">
        <v>562</v>
      </c>
      <c r="D160" s="16" t="s">
        <v>52</v>
      </c>
      <c r="E160" s="73">
        <v>31</v>
      </c>
      <c r="F160" s="73">
        <f t="shared" si="12"/>
        <v>33.92255892255892</v>
      </c>
      <c r="G160" s="73">
        <f t="shared" si="24"/>
        <v>33.270202020202014</v>
      </c>
      <c r="H160" s="73">
        <f t="shared" ref="H160" si="27">J160/$G$8</f>
        <v>33.270202020202014</v>
      </c>
      <c r="I160" s="73">
        <f t="shared" si="25"/>
        <v>432.51262626262621</v>
      </c>
      <c r="J160" s="36">
        <f t="shared" si="26"/>
        <v>432.51262626262621</v>
      </c>
    </row>
    <row r="161" spans="1:10">
      <c r="A161" s="15" t="s">
        <v>1427</v>
      </c>
      <c r="B161" s="15" t="s">
        <v>1430</v>
      </c>
      <c r="C161" s="16" t="s">
        <v>562</v>
      </c>
      <c r="D161" s="16" t="s">
        <v>54</v>
      </c>
      <c r="E161" s="73">
        <v>29</v>
      </c>
      <c r="F161" s="21">
        <f t="shared" si="12"/>
        <v>31.734006734006734</v>
      </c>
      <c r="G161" s="73">
        <f t="shared" ref="G161" si="28">I161/$G$8</f>
        <v>31.123737373737374</v>
      </c>
      <c r="H161" s="73">
        <f t="shared" ref="H161" si="29">J161/$G$8</f>
        <v>31.123737373737374</v>
      </c>
      <c r="I161" s="73">
        <f t="shared" ref="I161" si="30">F161*$I$9</f>
        <v>404.60858585858585</v>
      </c>
      <c r="J161" s="36">
        <f t="shared" ref="J161" si="31">I161*(1-$I$10/100)</f>
        <v>404.60858585858585</v>
      </c>
    </row>
    <row r="162" spans="1:10">
      <c r="A162" s="15" t="s">
        <v>516</v>
      </c>
      <c r="B162" s="15" t="s">
        <v>674</v>
      </c>
      <c r="C162" s="16" t="s">
        <v>562</v>
      </c>
      <c r="D162" s="16" t="s">
        <v>52</v>
      </c>
      <c r="E162" s="41">
        <v>5.4712148936170202</v>
      </c>
      <c r="F162" s="21">
        <f t="shared" si="12"/>
        <v>5.9870196647324292</v>
      </c>
      <c r="G162" s="21">
        <f t="shared" si="13"/>
        <v>5.8718846711798829</v>
      </c>
      <c r="H162" s="21">
        <f t="shared" si="14"/>
        <v>5.8718846711798829</v>
      </c>
      <c r="I162" s="23">
        <f t="shared" si="11"/>
        <v>76.334500725338472</v>
      </c>
      <c r="J162" s="36">
        <f t="shared" si="15"/>
        <v>76.334500725338472</v>
      </c>
    </row>
    <row r="163" spans="1:10">
      <c r="A163" s="15" t="s">
        <v>482</v>
      </c>
      <c r="B163" s="15" t="s">
        <v>674</v>
      </c>
      <c r="C163" s="16" t="s">
        <v>562</v>
      </c>
      <c r="D163" s="16" t="s">
        <v>54</v>
      </c>
      <c r="E163" s="41">
        <v>2.2331489361702102</v>
      </c>
      <c r="F163" s="21">
        <f t="shared" si="12"/>
        <v>2.4436814958091526</v>
      </c>
      <c r="G163" s="21">
        <f t="shared" si="13"/>
        <v>2.3966876208897459</v>
      </c>
      <c r="H163" s="21">
        <f t="shared" si="14"/>
        <v>2.3966876208897459</v>
      </c>
      <c r="I163" s="23">
        <f t="shared" si="11"/>
        <v>31.156939071566697</v>
      </c>
      <c r="J163" s="36">
        <f t="shared" si="15"/>
        <v>31.156939071566697</v>
      </c>
    </row>
    <row r="164" spans="1:10">
      <c r="A164" s="15" t="s">
        <v>553</v>
      </c>
      <c r="B164" s="15" t="s">
        <v>674</v>
      </c>
      <c r="C164" s="16" t="s">
        <v>562</v>
      </c>
      <c r="D164" s="16" t="s">
        <v>561</v>
      </c>
      <c r="E164" s="41">
        <v>1.205900425531915</v>
      </c>
      <c r="F164" s="21">
        <f t="shared" si="12"/>
        <v>1.319588007736944</v>
      </c>
      <c r="G164" s="21">
        <f t="shared" si="13"/>
        <v>1.2942113152804642</v>
      </c>
      <c r="H164" s="21">
        <f t="shared" si="14"/>
        <v>1.2942113152804642</v>
      </c>
      <c r="I164" s="23">
        <f t="shared" si="11"/>
        <v>16.824747098646036</v>
      </c>
      <c r="J164" s="36">
        <f t="shared" si="15"/>
        <v>16.824747098646036</v>
      </c>
    </row>
    <row r="165" spans="1:10">
      <c r="A165" s="15" t="s">
        <v>273</v>
      </c>
      <c r="B165" s="15" t="s">
        <v>674</v>
      </c>
      <c r="C165" s="16" t="s">
        <v>562</v>
      </c>
      <c r="D165" s="16" t="s">
        <v>580</v>
      </c>
      <c r="E165" s="41">
        <v>1.7865191489361698</v>
      </c>
      <c r="F165" s="21">
        <f t="shared" si="12"/>
        <v>1.9549451966473237</v>
      </c>
      <c r="G165" s="21">
        <f t="shared" si="13"/>
        <v>1.9173500967117982</v>
      </c>
      <c r="H165" s="21">
        <f t="shared" si="14"/>
        <v>1.9173500967117982</v>
      </c>
      <c r="I165" s="23">
        <f t="shared" si="11"/>
        <v>24.925551257253378</v>
      </c>
      <c r="J165" s="36">
        <f t="shared" si="15"/>
        <v>24.925551257253378</v>
      </c>
    </row>
    <row r="166" spans="1:10">
      <c r="A166" s="15" t="s">
        <v>480</v>
      </c>
      <c r="B166" s="15" t="s">
        <v>675</v>
      </c>
      <c r="C166" s="16" t="s">
        <v>562</v>
      </c>
      <c r="D166" s="16" t="s">
        <v>52</v>
      </c>
      <c r="E166" s="21">
        <v>4.9799221276595738</v>
      </c>
      <c r="F166" s="21">
        <f t="shared" si="12"/>
        <v>5.4494097356544158</v>
      </c>
      <c r="G166" s="21">
        <f t="shared" si="13"/>
        <v>5.3446133945841385</v>
      </c>
      <c r="H166" s="21">
        <f t="shared" si="14"/>
        <v>5.3446133945841385</v>
      </c>
      <c r="I166" s="23">
        <f t="shared" si="11"/>
        <v>69.479974129593799</v>
      </c>
      <c r="J166" s="36">
        <f t="shared" si="15"/>
        <v>69.479974129593799</v>
      </c>
    </row>
    <row r="167" spans="1:10">
      <c r="A167" s="15" t="s">
        <v>481</v>
      </c>
      <c r="B167" s="15" t="s">
        <v>675</v>
      </c>
      <c r="C167" s="16" t="s">
        <v>562</v>
      </c>
      <c r="D167" s="16" t="s">
        <v>54</v>
      </c>
      <c r="E167" s="21">
        <v>2.0544970212765956</v>
      </c>
      <c r="F167" s="21">
        <f t="shared" si="12"/>
        <v>2.2481869761444226</v>
      </c>
      <c r="G167" s="21">
        <f t="shared" si="13"/>
        <v>2.2049526112185687</v>
      </c>
      <c r="H167" s="21">
        <f t="shared" si="14"/>
        <v>2.2049526112185687</v>
      </c>
      <c r="I167" s="23">
        <f t="shared" si="11"/>
        <v>28.66438394584139</v>
      </c>
      <c r="J167" s="36">
        <f t="shared" si="15"/>
        <v>28.66438394584139</v>
      </c>
    </row>
    <row r="168" spans="1:10">
      <c r="A168" s="15" t="s">
        <v>507</v>
      </c>
      <c r="B168" s="15" t="s">
        <v>675</v>
      </c>
      <c r="C168" s="16" t="s">
        <v>562</v>
      </c>
      <c r="D168" s="16" t="s">
        <v>561</v>
      </c>
      <c r="E168" s="21">
        <v>1.0272485106382978</v>
      </c>
      <c r="F168" s="21">
        <f t="shared" si="12"/>
        <v>1.1240934880722113</v>
      </c>
      <c r="G168" s="21">
        <f t="shared" si="13"/>
        <v>1.1024763056092843</v>
      </c>
      <c r="H168" s="21">
        <f t="shared" si="14"/>
        <v>1.1024763056092843</v>
      </c>
      <c r="I168" s="23">
        <f t="shared" si="11"/>
        <v>14.332191972920695</v>
      </c>
      <c r="J168" s="36">
        <f t="shared" si="15"/>
        <v>14.332191972920695</v>
      </c>
    </row>
    <row r="169" spans="1:10">
      <c r="A169" s="15" t="s">
        <v>202</v>
      </c>
      <c r="B169" s="15" t="s">
        <v>676</v>
      </c>
      <c r="C169" s="16" t="s">
        <v>562</v>
      </c>
      <c r="D169" s="16" t="s">
        <v>52</v>
      </c>
      <c r="E169" s="21">
        <v>6.6101208510638294</v>
      </c>
      <c r="F169" s="21">
        <f t="shared" si="12"/>
        <v>7.2332972275950986</v>
      </c>
      <c r="G169" s="21">
        <f t="shared" si="13"/>
        <v>7.0941953578336543</v>
      </c>
      <c r="H169" s="21">
        <f t="shared" si="14"/>
        <v>7.0941953578336543</v>
      </c>
      <c r="I169" s="23">
        <f t="shared" si="11"/>
        <v>92.224539651837503</v>
      </c>
      <c r="J169" s="36">
        <f t="shared" si="15"/>
        <v>92.224539651837503</v>
      </c>
    </row>
    <row r="170" spans="1:10">
      <c r="A170" s="15" t="s">
        <v>374</v>
      </c>
      <c r="B170" s="15" t="s">
        <v>676</v>
      </c>
      <c r="C170" s="16" t="s">
        <v>562</v>
      </c>
      <c r="D170" s="16" t="s">
        <v>54</v>
      </c>
      <c r="E170" s="21">
        <v>3.3050604255319147</v>
      </c>
      <c r="F170" s="21">
        <f t="shared" si="12"/>
        <v>3.6166486137975493</v>
      </c>
      <c r="G170" s="21">
        <f t="shared" si="13"/>
        <v>3.5470976789168271</v>
      </c>
      <c r="H170" s="21">
        <f t="shared" si="14"/>
        <v>3.5470976789168271</v>
      </c>
      <c r="I170" s="23">
        <f t="shared" si="11"/>
        <v>46.112269825918752</v>
      </c>
      <c r="J170" s="36">
        <f t="shared" si="15"/>
        <v>46.112269825918752</v>
      </c>
    </row>
    <row r="171" spans="1:10">
      <c r="A171" s="15" t="s">
        <v>565</v>
      </c>
      <c r="B171" s="15" t="s">
        <v>676</v>
      </c>
      <c r="C171" s="16" t="s">
        <v>562</v>
      </c>
      <c r="D171" s="16" t="s">
        <v>561</v>
      </c>
      <c r="E171" s="21">
        <v>1.6971931914893619</v>
      </c>
      <c r="F171" s="21">
        <f t="shared" si="12"/>
        <v>1.8571979368149583</v>
      </c>
      <c r="G171" s="21">
        <f t="shared" si="13"/>
        <v>1.8214825918762092</v>
      </c>
      <c r="H171" s="21">
        <f t="shared" si="14"/>
        <v>1.8214825918762092</v>
      </c>
      <c r="I171" s="23">
        <f t="shared" si="11"/>
        <v>23.679273694390719</v>
      </c>
      <c r="J171" s="36">
        <f t="shared" si="15"/>
        <v>23.679273694390719</v>
      </c>
    </row>
    <row r="172" spans="1:10">
      <c r="A172" s="15" t="s">
        <v>201</v>
      </c>
      <c r="B172" s="15" t="s">
        <v>677</v>
      </c>
      <c r="C172" s="16" t="s">
        <v>562</v>
      </c>
      <c r="D172" s="16" t="s">
        <v>52</v>
      </c>
      <c r="E172" s="21">
        <v>7.1460765957446792</v>
      </c>
      <c r="F172" s="21">
        <f t="shared" si="12"/>
        <v>7.8197807865892948</v>
      </c>
      <c r="G172" s="21">
        <f t="shared" si="13"/>
        <v>7.6694003868471929</v>
      </c>
      <c r="H172" s="21">
        <f t="shared" si="14"/>
        <v>7.6694003868471929</v>
      </c>
      <c r="I172" s="23">
        <f t="shared" si="11"/>
        <v>99.702205029013513</v>
      </c>
      <c r="J172" s="36">
        <f t="shared" si="15"/>
        <v>99.702205029013513</v>
      </c>
    </row>
    <row r="173" spans="1:10">
      <c r="A173" s="15" t="s">
        <v>373</v>
      </c>
      <c r="B173" s="15" t="s">
        <v>677</v>
      </c>
      <c r="C173" s="16" t="s">
        <v>562</v>
      </c>
      <c r="D173" s="16" t="s">
        <v>54</v>
      </c>
      <c r="E173" s="21">
        <v>3.4167178723404255</v>
      </c>
      <c r="F173" s="21">
        <f t="shared" si="12"/>
        <v>3.7388326885880074</v>
      </c>
      <c r="G173" s="21">
        <f t="shared" si="13"/>
        <v>3.6669320599613147</v>
      </c>
      <c r="H173" s="21">
        <f t="shared" si="14"/>
        <v>3.6669320599613147</v>
      </c>
      <c r="I173" s="23">
        <f t="shared" si="11"/>
        <v>47.670116779497093</v>
      </c>
      <c r="J173" s="36">
        <f t="shared" si="15"/>
        <v>47.670116779497093</v>
      </c>
    </row>
    <row r="174" spans="1:10">
      <c r="A174" s="15" t="s">
        <v>407</v>
      </c>
      <c r="B174" s="15" t="s">
        <v>677</v>
      </c>
      <c r="C174" s="16" t="s">
        <v>562</v>
      </c>
      <c r="D174" s="16" t="s">
        <v>561</v>
      </c>
      <c r="E174" s="21">
        <v>1.7418561702127662</v>
      </c>
      <c r="F174" s="21">
        <f t="shared" si="12"/>
        <v>1.9060715667311414</v>
      </c>
      <c r="G174" s="21">
        <f t="shared" si="13"/>
        <v>1.8694163442940039</v>
      </c>
      <c r="H174" s="21">
        <f t="shared" si="14"/>
        <v>1.8694163442940039</v>
      </c>
      <c r="I174" s="23">
        <f t="shared" si="11"/>
        <v>24.302412475822052</v>
      </c>
      <c r="J174" s="36">
        <f t="shared" si="15"/>
        <v>24.302412475822052</v>
      </c>
    </row>
    <row r="175" spans="1:10">
      <c r="A175" s="15" t="s">
        <v>271</v>
      </c>
      <c r="B175" s="15" t="s">
        <v>677</v>
      </c>
      <c r="C175" s="16" t="s">
        <v>562</v>
      </c>
      <c r="D175" s="16" t="s">
        <v>580</v>
      </c>
      <c r="E175" s="21">
        <v>2.4341323404255317</v>
      </c>
      <c r="F175" s="21">
        <f t="shared" si="12"/>
        <v>2.6636128304319793</v>
      </c>
      <c r="G175" s="21">
        <f t="shared" si="13"/>
        <v>2.6123895067698255</v>
      </c>
      <c r="H175" s="21">
        <f t="shared" si="14"/>
        <v>2.6123895067698255</v>
      </c>
      <c r="I175" s="23">
        <f t="shared" si="11"/>
        <v>33.961063588007733</v>
      </c>
      <c r="J175" s="36">
        <f t="shared" si="15"/>
        <v>33.961063588007733</v>
      </c>
    </row>
    <row r="176" spans="1:10">
      <c r="A176" s="15" t="s">
        <v>538</v>
      </c>
      <c r="B176" s="15" t="s">
        <v>678</v>
      </c>
      <c r="C176" s="16" t="s">
        <v>562</v>
      </c>
      <c r="D176" s="16" t="s">
        <v>52</v>
      </c>
      <c r="E176" s="41">
        <v>7.3693914893617034</v>
      </c>
      <c r="F176" s="21">
        <f t="shared" si="12"/>
        <v>8.0641489361702128</v>
      </c>
      <c r="G176" s="21">
        <f t="shared" si="13"/>
        <v>7.9090691489361697</v>
      </c>
      <c r="H176" s="21">
        <f t="shared" si="14"/>
        <v>7.9090691489361697</v>
      </c>
      <c r="I176" s="23">
        <f t="shared" si="11"/>
        <v>102.81789893617021</v>
      </c>
      <c r="J176" s="36">
        <f t="shared" si="15"/>
        <v>102.81789893617021</v>
      </c>
    </row>
    <row r="177" spans="1:10">
      <c r="A177" s="15" t="s">
        <v>385</v>
      </c>
      <c r="B177" s="15" t="s">
        <v>678</v>
      </c>
      <c r="C177" s="16" t="s">
        <v>562</v>
      </c>
      <c r="D177" s="16" t="s">
        <v>54</v>
      </c>
      <c r="E177" s="41">
        <v>3.5730382978723396</v>
      </c>
      <c r="F177" s="21">
        <f t="shared" si="12"/>
        <v>3.9098903932946474</v>
      </c>
      <c r="G177" s="21">
        <f t="shared" si="13"/>
        <v>3.8347001934235965</v>
      </c>
      <c r="H177" s="21">
        <f t="shared" si="14"/>
        <v>3.8347001934235965</v>
      </c>
      <c r="I177" s="23">
        <f t="shared" si="11"/>
        <v>49.851102514506756</v>
      </c>
      <c r="J177" s="36">
        <f t="shared" si="15"/>
        <v>49.851102514506756</v>
      </c>
    </row>
    <row r="178" spans="1:10">
      <c r="A178" s="15" t="s">
        <v>552</v>
      </c>
      <c r="B178" s="15" t="s">
        <v>678</v>
      </c>
      <c r="C178" s="16" t="s">
        <v>562</v>
      </c>
      <c r="D178" s="16" t="s">
        <v>561</v>
      </c>
      <c r="E178" s="41">
        <v>1.8535136170212765</v>
      </c>
      <c r="F178" s="21">
        <f t="shared" si="12"/>
        <v>2.0282556415215987</v>
      </c>
      <c r="G178" s="21">
        <f t="shared" si="13"/>
        <v>1.989250725338491</v>
      </c>
      <c r="H178" s="21">
        <f t="shared" si="14"/>
        <v>1.989250725338491</v>
      </c>
      <c r="I178" s="23">
        <f t="shared" si="11"/>
        <v>25.860259429400383</v>
      </c>
      <c r="J178" s="36">
        <f t="shared" si="15"/>
        <v>25.860259429400383</v>
      </c>
    </row>
    <row r="179" spans="1:10">
      <c r="A179" s="15" t="s">
        <v>602</v>
      </c>
      <c r="B179" s="15" t="s">
        <v>679</v>
      </c>
      <c r="C179" s="16" t="s">
        <v>562</v>
      </c>
      <c r="D179" s="16" t="s">
        <v>52</v>
      </c>
      <c r="E179" s="41">
        <v>7.0344191489361707</v>
      </c>
      <c r="F179" s="21">
        <f t="shared" si="12"/>
        <v>7.6975967117988393</v>
      </c>
      <c r="G179" s="21">
        <f t="shared" si="13"/>
        <v>7.5495660058027081</v>
      </c>
      <c r="H179" s="21">
        <f t="shared" si="14"/>
        <v>7.5495660058027081</v>
      </c>
      <c r="I179" s="23">
        <f t="shared" si="11"/>
        <v>98.144358075435207</v>
      </c>
      <c r="J179" s="36">
        <f t="shared" si="15"/>
        <v>98.144358075435207</v>
      </c>
    </row>
    <row r="180" spans="1:10">
      <c r="A180" s="15" t="s">
        <v>452</v>
      </c>
      <c r="B180" s="15" t="s">
        <v>679</v>
      </c>
      <c r="C180" s="16" t="s">
        <v>562</v>
      </c>
      <c r="D180" s="16" t="s">
        <v>54</v>
      </c>
      <c r="E180" s="41">
        <v>3.4167178723404255</v>
      </c>
      <c r="F180" s="21">
        <f t="shared" si="12"/>
        <v>3.7388326885880074</v>
      </c>
      <c r="G180" s="21">
        <f t="shared" si="13"/>
        <v>3.6669320599613147</v>
      </c>
      <c r="H180" s="21">
        <f t="shared" si="14"/>
        <v>3.6669320599613147</v>
      </c>
      <c r="I180" s="23">
        <f t="shared" si="11"/>
        <v>47.670116779497093</v>
      </c>
      <c r="J180" s="36">
        <f t="shared" si="15"/>
        <v>47.670116779497093</v>
      </c>
    </row>
    <row r="181" spans="1:10">
      <c r="A181" s="15" t="s">
        <v>463</v>
      </c>
      <c r="B181" s="15" t="s">
        <v>679</v>
      </c>
      <c r="C181" s="16" t="s">
        <v>562</v>
      </c>
      <c r="D181" s="16" t="s">
        <v>561</v>
      </c>
      <c r="E181" s="41">
        <v>1.7418561702127662</v>
      </c>
      <c r="F181" s="21">
        <f t="shared" si="12"/>
        <v>1.9060715667311414</v>
      </c>
      <c r="G181" s="21">
        <f t="shared" si="13"/>
        <v>1.8694163442940039</v>
      </c>
      <c r="H181" s="21">
        <f t="shared" si="14"/>
        <v>1.8694163442940039</v>
      </c>
      <c r="I181" s="23">
        <f t="shared" si="11"/>
        <v>24.302412475822052</v>
      </c>
      <c r="J181" s="36">
        <f t="shared" si="15"/>
        <v>24.302412475822052</v>
      </c>
    </row>
    <row r="182" spans="1:10">
      <c r="A182" s="15" t="s">
        <v>194</v>
      </c>
      <c r="B182" s="15" t="s">
        <v>680</v>
      </c>
      <c r="C182" s="16" t="s">
        <v>562</v>
      </c>
      <c r="D182" s="16" t="s">
        <v>52</v>
      </c>
      <c r="E182" s="41">
        <v>8.552960425531916</v>
      </c>
      <c r="F182" s="21">
        <f t="shared" si="12"/>
        <v>9.3593001289490658</v>
      </c>
      <c r="G182" s="21">
        <f t="shared" si="13"/>
        <v>9.1793135880077372</v>
      </c>
      <c r="H182" s="21">
        <f t="shared" si="14"/>
        <v>9.1793135880077372</v>
      </c>
      <c r="I182" s="23">
        <f t="shared" si="11"/>
        <v>119.33107664410059</v>
      </c>
      <c r="J182" s="36">
        <f t="shared" si="15"/>
        <v>119.33107664410059</v>
      </c>
    </row>
    <row r="183" spans="1:10">
      <c r="A183" s="15" t="s">
        <v>681</v>
      </c>
      <c r="B183" s="15" t="s">
        <v>680</v>
      </c>
      <c r="C183" s="16" t="s">
        <v>562</v>
      </c>
      <c r="D183" s="16" t="s">
        <v>54</v>
      </c>
      <c r="E183" s="41">
        <v>8.1252765959999991</v>
      </c>
      <c r="F183" s="21">
        <f t="shared" si="12"/>
        <v>8.8912959383838359</v>
      </c>
      <c r="G183" s="21">
        <f t="shared" si="13"/>
        <v>8.7203094780303001</v>
      </c>
      <c r="H183" s="21">
        <f t="shared" si="14"/>
        <v>8.7203094780303001</v>
      </c>
      <c r="I183" s="23">
        <f t="shared" si="11"/>
        <v>113.36402321439391</v>
      </c>
      <c r="J183" s="36">
        <f t="shared" si="15"/>
        <v>113.36402321439391</v>
      </c>
    </row>
    <row r="184" spans="1:10">
      <c r="A184" s="15" t="s">
        <v>586</v>
      </c>
      <c r="B184" s="15" t="s">
        <v>680</v>
      </c>
      <c r="C184" s="16" t="s">
        <v>562</v>
      </c>
      <c r="D184" s="16" t="s">
        <v>561</v>
      </c>
      <c r="E184" s="41">
        <v>2.3448063829787231</v>
      </c>
      <c r="F184" s="21">
        <f t="shared" si="12"/>
        <v>2.5658655705996125</v>
      </c>
      <c r="G184" s="21">
        <f t="shared" si="13"/>
        <v>2.5165220019342351</v>
      </c>
      <c r="H184" s="21">
        <f t="shared" si="14"/>
        <v>2.5165220019342351</v>
      </c>
      <c r="I184" s="23">
        <f t="shared" si="11"/>
        <v>32.71478602514506</v>
      </c>
      <c r="J184" s="36">
        <f t="shared" si="15"/>
        <v>32.71478602514506</v>
      </c>
    </row>
    <row r="185" spans="1:10">
      <c r="A185" s="15" t="s">
        <v>82</v>
      </c>
      <c r="B185" s="15" t="s">
        <v>682</v>
      </c>
      <c r="C185" s="16" t="s">
        <v>562</v>
      </c>
      <c r="D185" s="16" t="s">
        <v>52</v>
      </c>
      <c r="E185" s="21">
        <v>7.2577340425531922</v>
      </c>
      <c r="F185" s="21">
        <f t="shared" si="12"/>
        <v>7.9419648613797555</v>
      </c>
      <c r="G185" s="21">
        <f t="shared" si="13"/>
        <v>7.789234767891684</v>
      </c>
      <c r="H185" s="21">
        <f t="shared" si="14"/>
        <v>7.789234767891684</v>
      </c>
      <c r="I185" s="23">
        <f t="shared" si="11"/>
        <v>101.26005198259189</v>
      </c>
      <c r="J185" s="36">
        <f t="shared" si="15"/>
        <v>101.26005198259189</v>
      </c>
    </row>
    <row r="186" spans="1:10">
      <c r="A186" s="15" t="s">
        <v>609</v>
      </c>
      <c r="B186" s="15" t="s">
        <v>682</v>
      </c>
      <c r="C186" s="16" t="s">
        <v>562</v>
      </c>
      <c r="D186" s="16" t="s">
        <v>54</v>
      </c>
      <c r="E186" s="21">
        <v>4.0196680851063826</v>
      </c>
      <c r="F186" s="21">
        <f t="shared" si="12"/>
        <v>4.398626692456479</v>
      </c>
      <c r="G186" s="21">
        <f t="shared" si="13"/>
        <v>4.314037717601547</v>
      </c>
      <c r="H186" s="21">
        <f t="shared" si="14"/>
        <v>4.314037717601547</v>
      </c>
      <c r="I186" s="23">
        <f t="shared" si="11"/>
        <v>56.082490328820107</v>
      </c>
      <c r="J186" s="36">
        <f t="shared" si="15"/>
        <v>56.082490328820107</v>
      </c>
    </row>
    <row r="187" spans="1:10">
      <c r="A187" s="15" t="s">
        <v>583</v>
      </c>
      <c r="B187" s="15" t="s">
        <v>682</v>
      </c>
      <c r="C187" s="16" t="s">
        <v>562</v>
      </c>
      <c r="D187" s="16" t="s">
        <v>561</v>
      </c>
      <c r="E187" s="21">
        <v>2.0098340425531913</v>
      </c>
      <c r="F187" s="21">
        <f t="shared" si="12"/>
        <v>2.1993133462282395</v>
      </c>
      <c r="G187" s="21">
        <f t="shared" si="13"/>
        <v>2.1570188588007735</v>
      </c>
      <c r="H187" s="21">
        <f t="shared" si="14"/>
        <v>2.1570188588007735</v>
      </c>
      <c r="I187" s="23">
        <f t="shared" si="11"/>
        <v>28.041245164410054</v>
      </c>
      <c r="J187" s="36">
        <f t="shared" si="15"/>
        <v>28.041245164410054</v>
      </c>
    </row>
    <row r="188" spans="1:10">
      <c r="A188" s="15" t="s">
        <v>193</v>
      </c>
      <c r="B188" s="15" t="s">
        <v>683</v>
      </c>
      <c r="C188" s="16" t="s">
        <v>562</v>
      </c>
      <c r="D188" s="16" t="s">
        <v>52</v>
      </c>
      <c r="E188" s="21">
        <v>8.9325957446808513</v>
      </c>
      <c r="F188" s="21">
        <f t="shared" si="12"/>
        <v>9.7747259832366211</v>
      </c>
      <c r="G188" s="21">
        <f t="shared" si="13"/>
        <v>9.5867504835589941</v>
      </c>
      <c r="H188" s="21">
        <f t="shared" si="14"/>
        <v>9.5867504835589941</v>
      </c>
      <c r="I188" s="23">
        <f t="shared" si="11"/>
        <v>124.62775628626692</v>
      </c>
      <c r="J188" s="36">
        <f t="shared" si="15"/>
        <v>124.62775628626692</v>
      </c>
    </row>
    <row r="189" spans="1:10">
      <c r="A189" s="15" t="s">
        <v>610</v>
      </c>
      <c r="B189" s="15" t="s">
        <v>683</v>
      </c>
      <c r="C189" s="16" t="s">
        <v>562</v>
      </c>
      <c r="D189" s="16" t="s">
        <v>54</v>
      </c>
      <c r="E189" s="21">
        <v>5.0915795744680858</v>
      </c>
      <c r="F189" s="21">
        <f t="shared" si="12"/>
        <v>5.5715938104448748</v>
      </c>
      <c r="G189" s="21">
        <f t="shared" si="13"/>
        <v>5.4644477756286269</v>
      </c>
      <c r="H189" s="21">
        <f t="shared" si="14"/>
        <v>5.4644477756286269</v>
      </c>
      <c r="I189" s="23">
        <f t="shared" si="11"/>
        <v>71.037821083172147</v>
      </c>
      <c r="J189" s="36">
        <f t="shared" si="15"/>
        <v>71.037821083172147</v>
      </c>
    </row>
    <row r="190" spans="1:10">
      <c r="A190" s="15" t="s">
        <v>337</v>
      </c>
      <c r="B190" s="15" t="s">
        <v>683</v>
      </c>
      <c r="C190" s="16" t="s">
        <v>562</v>
      </c>
      <c r="D190" s="16" t="s">
        <v>561</v>
      </c>
      <c r="E190" s="21">
        <v>2.5457897872340429</v>
      </c>
      <c r="F190" s="21">
        <f t="shared" si="12"/>
        <v>2.7857969052224374</v>
      </c>
      <c r="G190" s="21">
        <f t="shared" si="13"/>
        <v>2.7322238878143135</v>
      </c>
      <c r="H190" s="21">
        <f t="shared" si="14"/>
        <v>2.7322238878143135</v>
      </c>
      <c r="I190" s="23">
        <f t="shared" si="11"/>
        <v>35.518910541586074</v>
      </c>
      <c r="J190" s="36">
        <f t="shared" si="15"/>
        <v>35.518910541586074</v>
      </c>
    </row>
    <row r="191" spans="1:10">
      <c r="A191" s="15" t="s">
        <v>196</v>
      </c>
      <c r="B191" s="15" t="s">
        <v>684</v>
      </c>
      <c r="C191" s="16" t="s">
        <v>562</v>
      </c>
      <c r="D191" s="16" t="s">
        <v>52</v>
      </c>
      <c r="E191" s="21">
        <v>9.0442531914893607</v>
      </c>
      <c r="F191" s="21">
        <f t="shared" si="12"/>
        <v>9.8969100580270783</v>
      </c>
      <c r="G191" s="21">
        <f t="shared" si="13"/>
        <v>9.7065848646034816</v>
      </c>
      <c r="H191" s="21">
        <f t="shared" si="14"/>
        <v>9.7065848646034816</v>
      </c>
      <c r="I191" s="23">
        <f t="shared" si="11"/>
        <v>126.18560323984525</v>
      </c>
      <c r="J191" s="36">
        <f t="shared" si="15"/>
        <v>126.18560323984525</v>
      </c>
    </row>
    <row r="192" spans="1:10">
      <c r="A192" s="15" t="s">
        <v>369</v>
      </c>
      <c r="B192" s="15" t="s">
        <v>684</v>
      </c>
      <c r="C192" s="16" t="s">
        <v>562</v>
      </c>
      <c r="D192" s="16" t="s">
        <v>54</v>
      </c>
      <c r="E192" s="21">
        <v>4.82360170212766</v>
      </c>
      <c r="F192" s="21">
        <f t="shared" si="12"/>
        <v>5.2783520309477758</v>
      </c>
      <c r="G192" s="21">
        <f t="shared" si="13"/>
        <v>5.1768452611218567</v>
      </c>
      <c r="H192" s="21">
        <f t="shared" si="14"/>
        <v>5.1768452611218567</v>
      </c>
      <c r="I192" s="23">
        <f t="shared" si="11"/>
        <v>67.298988394584143</v>
      </c>
      <c r="J192" s="36">
        <f t="shared" si="15"/>
        <v>67.298988394584143</v>
      </c>
    </row>
    <row r="193" spans="1:10">
      <c r="A193" s="15" t="s">
        <v>487</v>
      </c>
      <c r="B193" s="15" t="s">
        <v>684</v>
      </c>
      <c r="C193" s="16" t="s">
        <v>562</v>
      </c>
      <c r="D193" s="16" t="s">
        <v>561</v>
      </c>
      <c r="E193" s="21">
        <v>2.3894693617021279</v>
      </c>
      <c r="F193" s="21">
        <f t="shared" si="12"/>
        <v>2.6147392005157961</v>
      </c>
      <c r="G193" s="21">
        <f t="shared" si="13"/>
        <v>2.5644557543520312</v>
      </c>
      <c r="H193" s="21">
        <f t="shared" si="14"/>
        <v>2.5644557543520312</v>
      </c>
      <c r="I193" s="23">
        <f t="shared" si="11"/>
        <v>33.337924806576403</v>
      </c>
      <c r="J193" s="36">
        <f t="shared" si="15"/>
        <v>33.337924806576403</v>
      </c>
    </row>
    <row r="194" spans="1:10">
      <c r="A194" s="15" t="s">
        <v>466</v>
      </c>
      <c r="B194" s="15" t="s">
        <v>685</v>
      </c>
      <c r="C194" s="16" t="s">
        <v>562</v>
      </c>
      <c r="D194" s="16" t="s">
        <v>52</v>
      </c>
      <c r="E194" s="21">
        <v>7.6820323404255317</v>
      </c>
      <c r="F194" s="21">
        <f t="shared" si="12"/>
        <v>8.4062643455834944</v>
      </c>
      <c r="G194" s="21">
        <f t="shared" si="13"/>
        <v>8.2446054158607343</v>
      </c>
      <c r="H194" s="21">
        <f t="shared" si="14"/>
        <v>8.2446054158607343</v>
      </c>
      <c r="I194" s="23">
        <f t="shared" si="11"/>
        <v>107.17987040618955</v>
      </c>
      <c r="J194" s="36">
        <f t="shared" si="15"/>
        <v>107.17987040618955</v>
      </c>
    </row>
    <row r="195" spans="1:10">
      <c r="A195" s="15" t="s">
        <v>611</v>
      </c>
      <c r="B195" s="15" t="s">
        <v>685</v>
      </c>
      <c r="C195" s="16" t="s">
        <v>562</v>
      </c>
      <c r="D195" s="16" t="s">
        <v>54</v>
      </c>
      <c r="E195" s="21">
        <v>4.2206514893617024</v>
      </c>
      <c r="F195" s="21">
        <f t="shared" si="12"/>
        <v>4.6185580270793034</v>
      </c>
      <c r="G195" s="21">
        <f t="shared" si="13"/>
        <v>4.5297396034816249</v>
      </c>
      <c r="H195" s="21">
        <f t="shared" si="14"/>
        <v>4.5297396034816249</v>
      </c>
      <c r="I195" s="23">
        <f t="shared" si="11"/>
        <v>58.886614845261121</v>
      </c>
      <c r="J195" s="36">
        <f t="shared" si="15"/>
        <v>58.886614845261121</v>
      </c>
    </row>
    <row r="196" spans="1:10">
      <c r="A196" s="15" t="s">
        <v>465</v>
      </c>
      <c r="B196" s="15" t="s">
        <v>685</v>
      </c>
      <c r="C196" s="16" t="s">
        <v>562</v>
      </c>
      <c r="D196" s="16" t="s">
        <v>561</v>
      </c>
      <c r="E196" s="21">
        <v>2.1214914893617021</v>
      </c>
      <c r="F196" s="21">
        <f t="shared" si="12"/>
        <v>2.3214974210186976</v>
      </c>
      <c r="G196" s="21">
        <f t="shared" si="13"/>
        <v>2.276853239845261</v>
      </c>
      <c r="H196" s="21">
        <f t="shared" si="14"/>
        <v>2.276853239845261</v>
      </c>
      <c r="I196" s="23">
        <f t="shared" si="11"/>
        <v>29.599092117988395</v>
      </c>
      <c r="J196" s="36">
        <f t="shared" si="15"/>
        <v>29.599092117988395</v>
      </c>
    </row>
    <row r="197" spans="1:10">
      <c r="A197" s="15" t="s">
        <v>56</v>
      </c>
      <c r="B197" s="15" t="s">
        <v>686</v>
      </c>
      <c r="C197" s="16" t="s">
        <v>562</v>
      </c>
      <c r="D197" s="16" t="s">
        <v>52</v>
      </c>
      <c r="E197" s="21">
        <v>9.2452365957446805</v>
      </c>
      <c r="F197" s="21">
        <f t="shared" si="12"/>
        <v>10.116841392649903</v>
      </c>
      <c r="G197" s="21">
        <f t="shared" si="13"/>
        <v>9.9222867504835595</v>
      </c>
      <c r="H197" s="21">
        <f t="shared" si="14"/>
        <v>9.9222867504835595</v>
      </c>
      <c r="I197" s="23">
        <f t="shared" si="11"/>
        <v>128.98972775628627</v>
      </c>
      <c r="J197" s="36">
        <f t="shared" si="15"/>
        <v>128.98972775628627</v>
      </c>
    </row>
    <row r="198" spans="1:10">
      <c r="A198" s="15" t="s">
        <v>571</v>
      </c>
      <c r="B198" s="15" t="s">
        <v>686</v>
      </c>
      <c r="C198" s="16" t="s">
        <v>562</v>
      </c>
      <c r="D198" s="16" t="s">
        <v>54</v>
      </c>
      <c r="E198" s="21">
        <v>5.4265519148936177</v>
      </c>
      <c r="F198" s="21">
        <f t="shared" si="12"/>
        <v>5.9381460348162483</v>
      </c>
      <c r="G198" s="21">
        <f t="shared" si="13"/>
        <v>5.8239509187620895</v>
      </c>
      <c r="H198" s="21">
        <f t="shared" si="14"/>
        <v>5.8239509187620895</v>
      </c>
      <c r="I198" s="23">
        <f t="shared" si="11"/>
        <v>75.711361943907164</v>
      </c>
      <c r="J198" s="36">
        <f t="shared" si="15"/>
        <v>75.711361943907164</v>
      </c>
    </row>
    <row r="199" spans="1:10">
      <c r="A199" s="15" t="s">
        <v>143</v>
      </c>
      <c r="B199" s="15" t="s">
        <v>686</v>
      </c>
      <c r="C199" s="16" t="s">
        <v>562</v>
      </c>
      <c r="D199" s="16" t="s">
        <v>561</v>
      </c>
      <c r="E199" s="21">
        <v>2.7244417021276588</v>
      </c>
      <c r="F199" s="21">
        <f t="shared" si="12"/>
        <v>2.9812914248871687</v>
      </c>
      <c r="G199" s="21">
        <f t="shared" si="13"/>
        <v>2.923958897485492</v>
      </c>
      <c r="H199" s="21">
        <f t="shared" si="14"/>
        <v>2.923958897485492</v>
      </c>
      <c r="I199" s="23">
        <f t="shared" si="11"/>
        <v>38.011465667311398</v>
      </c>
      <c r="J199" s="36">
        <f t="shared" si="15"/>
        <v>38.011465667311398</v>
      </c>
    </row>
    <row r="200" spans="1:10">
      <c r="A200" s="15" t="s">
        <v>537</v>
      </c>
      <c r="B200" s="15" t="s">
        <v>687</v>
      </c>
      <c r="C200" s="16" t="s">
        <v>562</v>
      </c>
      <c r="D200" s="16" t="s">
        <v>52</v>
      </c>
      <c r="E200" s="21">
        <v>7.9053472340425515</v>
      </c>
      <c r="F200" s="21">
        <f t="shared" si="12"/>
        <v>8.6506324951644071</v>
      </c>
      <c r="G200" s="21">
        <f t="shared" si="13"/>
        <v>8.4842741779497075</v>
      </c>
      <c r="H200" s="21">
        <f t="shared" si="14"/>
        <v>8.4842741779497075</v>
      </c>
      <c r="I200" s="23">
        <f t="shared" si="11"/>
        <v>110.29556431334619</v>
      </c>
      <c r="J200" s="36">
        <f t="shared" si="15"/>
        <v>110.29556431334619</v>
      </c>
    </row>
    <row r="201" spans="1:10">
      <c r="A201" s="15" t="s">
        <v>612</v>
      </c>
      <c r="B201" s="15" t="s">
        <v>687</v>
      </c>
      <c r="C201" s="16" t="s">
        <v>562</v>
      </c>
      <c r="D201" s="16" t="s">
        <v>54</v>
      </c>
      <c r="E201" s="21">
        <v>4.0643310638297869</v>
      </c>
      <c r="F201" s="21">
        <f t="shared" si="12"/>
        <v>4.4475003223726617</v>
      </c>
      <c r="G201" s="21">
        <f t="shared" si="13"/>
        <v>4.3619714700193413</v>
      </c>
      <c r="H201" s="21">
        <f t="shared" si="14"/>
        <v>4.3619714700193413</v>
      </c>
      <c r="I201" s="23">
        <f t="shared" si="11"/>
        <v>56.705629110251436</v>
      </c>
      <c r="J201" s="36">
        <f t="shared" si="15"/>
        <v>56.705629110251436</v>
      </c>
    </row>
    <row r="202" spans="1:10">
      <c r="A202" s="15" t="s">
        <v>327</v>
      </c>
      <c r="B202" s="15" t="s">
        <v>687</v>
      </c>
      <c r="C202" s="16" t="s">
        <v>562</v>
      </c>
      <c r="D202" s="16" t="s">
        <v>107</v>
      </c>
      <c r="E202" s="21">
        <v>7.1907395744680844</v>
      </c>
      <c r="F202" s="21">
        <f t="shared" si="12"/>
        <v>7.8686544165054793</v>
      </c>
      <c r="G202" s="21">
        <f t="shared" si="13"/>
        <v>7.7173341392649899</v>
      </c>
      <c r="H202" s="21">
        <f t="shared" si="14"/>
        <v>7.7173341392649899</v>
      </c>
      <c r="I202" s="23">
        <f t="shared" si="11"/>
        <v>100.32534381044486</v>
      </c>
      <c r="J202" s="36">
        <f t="shared" si="15"/>
        <v>100.32534381044486</v>
      </c>
    </row>
    <row r="203" spans="1:10">
      <c r="A203" s="15" t="s">
        <v>551</v>
      </c>
      <c r="B203" s="15" t="s">
        <v>687</v>
      </c>
      <c r="C203" s="16" t="s">
        <v>562</v>
      </c>
      <c r="D203" s="16" t="s">
        <v>561</v>
      </c>
      <c r="E203" s="21">
        <v>2.0098340425531913</v>
      </c>
      <c r="F203" s="21">
        <f t="shared" si="12"/>
        <v>2.1993133462282395</v>
      </c>
      <c r="G203" s="21">
        <f t="shared" si="13"/>
        <v>2.1570188588007735</v>
      </c>
      <c r="H203" s="21">
        <f t="shared" si="14"/>
        <v>2.1570188588007735</v>
      </c>
      <c r="I203" s="23">
        <f t="shared" si="11"/>
        <v>28.041245164410054</v>
      </c>
      <c r="J203" s="36">
        <f t="shared" si="15"/>
        <v>28.041245164410054</v>
      </c>
    </row>
    <row r="204" spans="1:10">
      <c r="A204" s="15" t="s">
        <v>505</v>
      </c>
      <c r="B204" s="15" t="s">
        <v>688</v>
      </c>
      <c r="C204" s="16" t="s">
        <v>562</v>
      </c>
      <c r="D204" s="16" t="s">
        <v>52</v>
      </c>
      <c r="E204" s="41">
        <v>7.1907395744680844</v>
      </c>
      <c r="F204" s="21">
        <f t="shared" si="12"/>
        <v>7.8686544165054793</v>
      </c>
      <c r="G204" s="21">
        <f t="shared" si="13"/>
        <v>7.7173341392649899</v>
      </c>
      <c r="H204" s="21">
        <f t="shared" si="14"/>
        <v>7.7173341392649899</v>
      </c>
      <c r="I204" s="23">
        <f t="shared" si="11"/>
        <v>100.32534381044486</v>
      </c>
      <c r="J204" s="36">
        <f t="shared" si="15"/>
        <v>100.32534381044486</v>
      </c>
    </row>
    <row r="205" spans="1:10">
      <c r="A205" s="15" t="s">
        <v>613</v>
      </c>
      <c r="B205" s="15" t="s">
        <v>688</v>
      </c>
      <c r="C205" s="16" t="s">
        <v>562</v>
      </c>
      <c r="D205" s="16" t="s">
        <v>54</v>
      </c>
      <c r="E205" s="41">
        <v>4.443966382978723</v>
      </c>
      <c r="F205" s="21">
        <f t="shared" ref="F205:F268" si="32">E205*G$8/11.88</f>
        <v>4.8629261766602188</v>
      </c>
      <c r="G205" s="21">
        <f t="shared" si="13"/>
        <v>4.769408365570599</v>
      </c>
      <c r="H205" s="21">
        <f t="shared" si="14"/>
        <v>4.769408365570599</v>
      </c>
      <c r="I205" s="23">
        <f t="shared" si="11"/>
        <v>62.00230875241779</v>
      </c>
      <c r="J205" s="36">
        <f t="shared" si="15"/>
        <v>62.00230875241779</v>
      </c>
    </row>
    <row r="206" spans="1:10">
      <c r="A206" s="15" t="s">
        <v>498</v>
      </c>
      <c r="B206" s="15" t="s">
        <v>688</v>
      </c>
      <c r="C206" s="16" t="s">
        <v>562</v>
      </c>
      <c r="D206" s="16" t="s">
        <v>561</v>
      </c>
      <c r="E206" s="41">
        <v>1.9651710638297868</v>
      </c>
      <c r="F206" s="21">
        <f t="shared" si="32"/>
        <v>2.1504397163120559</v>
      </c>
      <c r="G206" s="21">
        <f t="shared" si="13"/>
        <v>2.1090851063829779</v>
      </c>
      <c r="H206" s="21">
        <f t="shared" si="14"/>
        <v>2.1090851063829779</v>
      </c>
      <c r="I206" s="23">
        <f t="shared" si="11"/>
        <v>27.418106382978713</v>
      </c>
      <c r="J206" s="36">
        <f t="shared" si="15"/>
        <v>27.418106382978713</v>
      </c>
    </row>
    <row r="207" spans="1:10">
      <c r="A207" s="15" t="s">
        <v>690</v>
      </c>
      <c r="B207" s="15" t="s">
        <v>689</v>
      </c>
      <c r="C207" s="16" t="s">
        <v>562</v>
      </c>
      <c r="D207" s="16" t="s">
        <v>52</v>
      </c>
      <c r="E207" s="41">
        <v>5.2371063827999995</v>
      </c>
      <c r="F207" s="21">
        <f t="shared" si="32"/>
        <v>5.730840317878787</v>
      </c>
      <c r="G207" s="21">
        <f t="shared" si="13"/>
        <v>5.6206318502272712</v>
      </c>
      <c r="H207" s="21">
        <f t="shared" si="14"/>
        <v>5.6206318502272712</v>
      </c>
      <c r="I207" s="23">
        <f t="shared" si="11"/>
        <v>73.068214052954531</v>
      </c>
      <c r="J207" s="36">
        <f t="shared" si="15"/>
        <v>73.068214052954531</v>
      </c>
    </row>
    <row r="208" spans="1:10">
      <c r="A208" s="15" t="s">
        <v>614</v>
      </c>
      <c r="B208" s="15" t="s">
        <v>689</v>
      </c>
      <c r="C208" s="16" t="s">
        <v>562</v>
      </c>
      <c r="D208" s="16" t="s">
        <v>54</v>
      </c>
      <c r="E208" s="41">
        <v>5.0915795744680858</v>
      </c>
      <c r="F208" s="21">
        <f t="shared" si="32"/>
        <v>5.5715938104448748</v>
      </c>
      <c r="G208" s="21">
        <f t="shared" si="13"/>
        <v>5.4644477756286269</v>
      </c>
      <c r="H208" s="21">
        <f t="shared" si="14"/>
        <v>5.4644477756286269</v>
      </c>
      <c r="I208" s="23">
        <f t="shared" si="11"/>
        <v>71.037821083172147</v>
      </c>
      <c r="J208" s="36">
        <f t="shared" si="15"/>
        <v>71.037821083172147</v>
      </c>
    </row>
    <row r="209" spans="1:10">
      <c r="A209" s="15" t="s">
        <v>479</v>
      </c>
      <c r="B209" s="15" t="s">
        <v>689</v>
      </c>
      <c r="C209" s="16" t="s">
        <v>562</v>
      </c>
      <c r="D209" s="16" t="s">
        <v>561</v>
      </c>
      <c r="E209" s="41">
        <v>2.5011268085106386</v>
      </c>
      <c r="F209" s="21">
        <f t="shared" si="32"/>
        <v>2.7369232753062542</v>
      </c>
      <c r="G209" s="21">
        <f t="shared" si="13"/>
        <v>2.6842901353965187</v>
      </c>
      <c r="H209" s="21">
        <f t="shared" si="14"/>
        <v>2.6842901353965187</v>
      </c>
      <c r="I209" s="23">
        <f t="shared" si="11"/>
        <v>34.895771760154744</v>
      </c>
      <c r="J209" s="36">
        <f t="shared" si="15"/>
        <v>34.895771760154744</v>
      </c>
    </row>
    <row r="210" spans="1:10">
      <c r="A210" s="15" t="s">
        <v>588</v>
      </c>
      <c r="B210" s="15" t="s">
        <v>692</v>
      </c>
      <c r="C210" s="16" t="s">
        <v>562</v>
      </c>
      <c r="D210" s="16" t="s">
        <v>52</v>
      </c>
      <c r="E210" s="41">
        <v>7.3023970212765947</v>
      </c>
      <c r="F210" s="21">
        <f t="shared" si="32"/>
        <v>7.9908384912959365</v>
      </c>
      <c r="G210" s="21">
        <f t="shared" si="13"/>
        <v>7.8371685203094756</v>
      </c>
      <c r="H210" s="21">
        <f t="shared" si="14"/>
        <v>7.8371685203094756</v>
      </c>
      <c r="I210" s="23">
        <f t="shared" si="11"/>
        <v>101.88319076402318</v>
      </c>
      <c r="J210" s="36">
        <f>I210*(1-$I$10/100)</f>
        <v>101.88319076402318</v>
      </c>
    </row>
    <row r="211" spans="1:10">
      <c r="A211" s="15" t="s">
        <v>691</v>
      </c>
      <c r="B211" s="15" t="s">
        <v>692</v>
      </c>
      <c r="C211" s="16" t="s">
        <v>562</v>
      </c>
      <c r="D211" s="16" t="s">
        <v>54</v>
      </c>
      <c r="E211" s="41">
        <v>6.3727659575999995</v>
      </c>
      <c r="F211" s="21">
        <f t="shared" si="32"/>
        <v>6.9735654418181809</v>
      </c>
      <c r="G211" s="21">
        <f t="shared" si="13"/>
        <v>6.8394584140909078</v>
      </c>
      <c r="H211" s="21">
        <f t="shared" si="14"/>
        <v>6.8394584140909078</v>
      </c>
      <c r="I211" s="23">
        <f t="shared" si="11"/>
        <v>88.9129593831818</v>
      </c>
      <c r="J211" s="36">
        <f>I211*(1-$I$10/100)</f>
        <v>88.9129593831818</v>
      </c>
    </row>
    <row r="212" spans="1:10">
      <c r="A212" s="15" t="s">
        <v>457</v>
      </c>
      <c r="B212" s="15" t="s">
        <v>692</v>
      </c>
      <c r="C212" s="16" t="s">
        <v>562</v>
      </c>
      <c r="D212" s="16" t="s">
        <v>561</v>
      </c>
      <c r="E212" s="41">
        <v>2.2331489361702128</v>
      </c>
      <c r="F212" s="21">
        <f t="shared" si="32"/>
        <v>2.4436814958091553</v>
      </c>
      <c r="G212" s="21">
        <f t="shared" si="13"/>
        <v>2.3966876208897485</v>
      </c>
      <c r="H212" s="21">
        <f t="shared" si="14"/>
        <v>2.3966876208897485</v>
      </c>
      <c r="I212" s="23">
        <f t="shared" si="11"/>
        <v>31.156939071566729</v>
      </c>
      <c r="J212" s="36">
        <f t="shared" si="15"/>
        <v>31.156939071566729</v>
      </c>
    </row>
    <row r="213" spans="1:10">
      <c r="A213" s="15" t="s">
        <v>693</v>
      </c>
      <c r="B213" s="15" t="s">
        <v>696</v>
      </c>
      <c r="C213" s="16" t="s">
        <v>562</v>
      </c>
      <c r="D213" s="16" t="s">
        <v>52</v>
      </c>
      <c r="E213" s="41">
        <v>9.0889161702127659</v>
      </c>
      <c r="F213" s="21">
        <f t="shared" si="32"/>
        <v>9.945783687943262</v>
      </c>
      <c r="G213" s="21">
        <f t="shared" si="13"/>
        <v>9.7545186170212759</v>
      </c>
      <c r="H213" s="21">
        <f t="shared" si="14"/>
        <v>9.7545186170212759</v>
      </c>
      <c r="I213" s="23">
        <f t="shared" si="11"/>
        <v>126.80874202127659</v>
      </c>
      <c r="J213" s="36">
        <f>I213*(1-$I$10/100)</f>
        <v>126.80874202127659</v>
      </c>
    </row>
    <row r="214" spans="1:10">
      <c r="A214" s="15" t="s">
        <v>694</v>
      </c>
      <c r="B214" s="15" t="s">
        <v>696</v>
      </c>
      <c r="C214" s="16" t="s">
        <v>562</v>
      </c>
      <c r="D214" s="16" t="s">
        <v>54</v>
      </c>
      <c r="E214" s="41">
        <v>7.2714893615999996</v>
      </c>
      <c r="F214" s="21">
        <f t="shared" si="32"/>
        <v>7.9570169781818176</v>
      </c>
      <c r="G214" s="21">
        <f t="shared" si="13"/>
        <v>7.8039974209090905</v>
      </c>
      <c r="H214" s="21">
        <f t="shared" si="14"/>
        <v>7.8039974209090905</v>
      </c>
      <c r="I214" s="23">
        <f t="shared" si="11"/>
        <v>101.45196647181818</v>
      </c>
      <c r="J214" s="36">
        <f>I214*(1-$I$10/100)</f>
        <v>101.45196647181818</v>
      </c>
    </row>
    <row r="215" spans="1:10">
      <c r="A215" s="15" t="s">
        <v>336</v>
      </c>
      <c r="B215" s="15" t="s">
        <v>696</v>
      </c>
      <c r="C215" s="16" t="s">
        <v>562</v>
      </c>
      <c r="D215" s="16" t="s">
        <v>561</v>
      </c>
      <c r="E215" s="41">
        <v>2.5011268085106386</v>
      </c>
      <c r="F215" s="21">
        <f t="shared" si="32"/>
        <v>2.7369232753062542</v>
      </c>
      <c r="G215" s="21">
        <f t="shared" si="13"/>
        <v>2.6842901353965187</v>
      </c>
      <c r="H215" s="21">
        <f t="shared" si="14"/>
        <v>2.6842901353965187</v>
      </c>
      <c r="I215" s="23">
        <f t="shared" si="11"/>
        <v>34.895771760154744</v>
      </c>
      <c r="J215" s="36">
        <f t="shared" si="15"/>
        <v>34.895771760154744</v>
      </c>
    </row>
    <row r="216" spans="1:10">
      <c r="A216" s="15" t="s">
        <v>197</v>
      </c>
      <c r="B216" s="15" t="s">
        <v>697</v>
      </c>
      <c r="C216" s="16" t="s">
        <v>562</v>
      </c>
      <c r="D216" s="16" t="s">
        <v>52</v>
      </c>
      <c r="E216" s="41">
        <v>9.5802089361702141</v>
      </c>
      <c r="F216" s="21">
        <f t="shared" si="32"/>
        <v>10.483393617021278</v>
      </c>
      <c r="G216" s="21">
        <f t="shared" si="13"/>
        <v>10.281789893617022</v>
      </c>
      <c r="H216" s="21">
        <f t="shared" si="14"/>
        <v>10.281789893617022</v>
      </c>
      <c r="I216" s="23">
        <f t="shared" si="11"/>
        <v>133.66326861702129</v>
      </c>
      <c r="J216" s="36">
        <f t="shared" si="15"/>
        <v>133.66326861702129</v>
      </c>
    </row>
    <row r="217" spans="1:10">
      <c r="A217" s="15" t="s">
        <v>364</v>
      </c>
      <c r="B217" s="15" t="s">
        <v>697</v>
      </c>
      <c r="C217" s="16" t="s">
        <v>562</v>
      </c>
      <c r="D217" s="16" t="s">
        <v>54</v>
      </c>
      <c r="E217" s="21">
        <v>5.2478999999999996</v>
      </c>
      <c r="F217" s="21">
        <f t="shared" si="32"/>
        <v>5.7426515151515138</v>
      </c>
      <c r="G217" s="21">
        <f t="shared" si="13"/>
        <v>5.6322159090909079</v>
      </c>
      <c r="H217" s="21">
        <f t="shared" si="14"/>
        <v>5.6322159090909079</v>
      </c>
      <c r="I217" s="23">
        <f t="shared" si="11"/>
        <v>73.218806818181804</v>
      </c>
      <c r="J217" s="36">
        <f t="shared" si="15"/>
        <v>73.218806818181804</v>
      </c>
    </row>
    <row r="218" spans="1:10">
      <c r="A218" s="15" t="s">
        <v>429</v>
      </c>
      <c r="B218" s="15" t="s">
        <v>697</v>
      </c>
      <c r="C218" s="16" t="s">
        <v>562</v>
      </c>
      <c r="D218" s="16" t="s">
        <v>561</v>
      </c>
      <c r="E218" s="21">
        <v>2.6127842553191485</v>
      </c>
      <c r="F218" s="21">
        <f t="shared" si="32"/>
        <v>2.859107350096711</v>
      </c>
      <c r="G218" s="21">
        <f t="shared" si="13"/>
        <v>2.8041245164410049</v>
      </c>
      <c r="H218" s="21">
        <f t="shared" si="14"/>
        <v>2.8041245164410049</v>
      </c>
      <c r="I218" s="23">
        <f t="shared" si="11"/>
        <v>36.453618713733064</v>
      </c>
      <c r="J218" s="36">
        <f t="shared" si="15"/>
        <v>36.453618713733064</v>
      </c>
    </row>
    <row r="219" spans="1:10">
      <c r="A219" s="15" t="s">
        <v>488</v>
      </c>
      <c r="B219" s="15" t="s">
        <v>698</v>
      </c>
      <c r="C219" s="16" t="s">
        <v>562</v>
      </c>
      <c r="D219" s="16" t="s">
        <v>52</v>
      </c>
      <c r="E219" s="21">
        <v>8.6646178723404237</v>
      </c>
      <c r="F219" s="21">
        <f t="shared" si="32"/>
        <v>9.4814842037395195</v>
      </c>
      <c r="G219" s="21">
        <f t="shared" si="13"/>
        <v>9.2991479690522212</v>
      </c>
      <c r="H219" s="21">
        <f t="shared" si="14"/>
        <v>9.2991479690522212</v>
      </c>
      <c r="I219" s="23">
        <f t="shared" si="11"/>
        <v>120.88892359767887</v>
      </c>
      <c r="J219" s="36">
        <f t="shared" si="15"/>
        <v>120.88892359767887</v>
      </c>
    </row>
    <row r="220" spans="1:10">
      <c r="A220" s="15" t="s">
        <v>601</v>
      </c>
      <c r="B220" s="15" t="s">
        <v>698</v>
      </c>
      <c r="C220" s="16" t="s">
        <v>562</v>
      </c>
      <c r="D220" s="16" t="s">
        <v>54</v>
      </c>
      <c r="E220" s="21">
        <v>4.6002868085106376</v>
      </c>
      <c r="F220" s="21">
        <f t="shared" si="32"/>
        <v>5.0339838813668587</v>
      </c>
      <c r="G220" s="21">
        <f t="shared" si="13"/>
        <v>4.9371764990328808</v>
      </c>
      <c r="H220" s="21">
        <f t="shared" si="14"/>
        <v>4.9371764990328808</v>
      </c>
      <c r="I220" s="23">
        <f t="shared" si="11"/>
        <v>64.183294487427446</v>
      </c>
      <c r="J220" s="36">
        <f t="shared" si="15"/>
        <v>64.183294487427446</v>
      </c>
    </row>
    <row r="221" spans="1:10">
      <c r="A221" s="15" t="s">
        <v>322</v>
      </c>
      <c r="B221" s="15" t="s">
        <v>698</v>
      </c>
      <c r="C221" s="16" t="s">
        <v>562</v>
      </c>
      <c r="D221" s="16" t="s">
        <v>107</v>
      </c>
      <c r="E221" s="21">
        <v>7.8383527659574472</v>
      </c>
      <c r="F221" s="21">
        <f t="shared" si="32"/>
        <v>8.5773220502901353</v>
      </c>
      <c r="G221" s="21">
        <f t="shared" si="13"/>
        <v>8.4123735493230178</v>
      </c>
      <c r="H221" s="21">
        <f t="shared" si="14"/>
        <v>8.4123735493230178</v>
      </c>
      <c r="I221" s="23">
        <f t="shared" si="11"/>
        <v>109.36085614119922</v>
      </c>
      <c r="J221" s="36">
        <f t="shared" si="15"/>
        <v>109.36085614119922</v>
      </c>
    </row>
    <row r="222" spans="1:10">
      <c r="A222" s="15" t="s">
        <v>459</v>
      </c>
      <c r="B222" s="15" t="s">
        <v>698</v>
      </c>
      <c r="C222" s="16" t="s">
        <v>562</v>
      </c>
      <c r="D222" s="16" t="s">
        <v>561</v>
      </c>
      <c r="E222" s="21">
        <v>2.3448063829787231</v>
      </c>
      <c r="F222" s="21">
        <f t="shared" si="32"/>
        <v>2.5658655705996125</v>
      </c>
      <c r="G222" s="21">
        <f t="shared" si="13"/>
        <v>2.5165220019342351</v>
      </c>
      <c r="H222" s="21">
        <f t="shared" si="14"/>
        <v>2.5165220019342351</v>
      </c>
      <c r="I222" s="23">
        <f t="shared" ref="I222:I292" si="33">F222*$I$9</f>
        <v>32.71478602514506</v>
      </c>
      <c r="J222" s="36">
        <f t="shared" si="15"/>
        <v>32.71478602514506</v>
      </c>
    </row>
    <row r="223" spans="1:10">
      <c r="A223" s="15" t="s">
        <v>184</v>
      </c>
      <c r="B223" s="15" t="s">
        <v>695</v>
      </c>
      <c r="C223" s="16" t="s">
        <v>562</v>
      </c>
      <c r="D223" s="16" t="s">
        <v>52</v>
      </c>
      <c r="E223" s="21">
        <v>10.227822127659572</v>
      </c>
      <c r="F223" s="21">
        <f t="shared" si="32"/>
        <v>11.192061250805928</v>
      </c>
      <c r="G223" s="21">
        <f t="shared" ref="G223:G293" si="34">I223/$G$8</f>
        <v>10.976829303675045</v>
      </c>
      <c r="H223" s="21">
        <f t="shared" ref="H223:H293" si="35">J223/$G$8</f>
        <v>10.976829303675045</v>
      </c>
      <c r="I223" s="23">
        <f t="shared" si="33"/>
        <v>142.69878094777559</v>
      </c>
      <c r="J223" s="36">
        <f t="shared" si="15"/>
        <v>142.69878094777559</v>
      </c>
    </row>
    <row r="224" spans="1:10">
      <c r="A224" s="15" t="s">
        <v>79</v>
      </c>
      <c r="B224" s="15" t="s">
        <v>695</v>
      </c>
      <c r="C224" s="16" t="s">
        <v>562</v>
      </c>
      <c r="D224" s="16" t="s">
        <v>54</v>
      </c>
      <c r="E224" s="21">
        <v>5.850850212765959</v>
      </c>
      <c r="F224" s="21">
        <f t="shared" si="32"/>
        <v>6.4024455190199889</v>
      </c>
      <c r="G224" s="21">
        <f t="shared" si="34"/>
        <v>6.2793215667311424</v>
      </c>
      <c r="H224" s="21">
        <f t="shared" si="35"/>
        <v>6.2793215667311424</v>
      </c>
      <c r="I224" s="23">
        <f t="shared" si="33"/>
        <v>81.631180367504854</v>
      </c>
      <c r="J224" s="36">
        <f t="shared" si="15"/>
        <v>81.631180367504854</v>
      </c>
    </row>
    <row r="225" spans="1:10">
      <c r="A225" s="15" t="s">
        <v>423</v>
      </c>
      <c r="B225" s="15" t="s">
        <v>695</v>
      </c>
      <c r="C225" s="16" t="s">
        <v>562</v>
      </c>
      <c r="D225" s="16" t="s">
        <v>561</v>
      </c>
      <c r="E225" s="21">
        <v>2.9254251063829795</v>
      </c>
      <c r="F225" s="21">
        <f t="shared" si="32"/>
        <v>3.2012227595099945</v>
      </c>
      <c r="G225" s="21">
        <f t="shared" si="34"/>
        <v>3.1396607833655712</v>
      </c>
      <c r="H225" s="21">
        <f t="shared" si="35"/>
        <v>3.1396607833655712</v>
      </c>
      <c r="I225" s="23">
        <f t="shared" si="33"/>
        <v>40.815590183752427</v>
      </c>
      <c r="J225" s="36">
        <f t="shared" si="15"/>
        <v>40.815590183752427</v>
      </c>
    </row>
    <row r="226" spans="1:10">
      <c r="A226" s="15" t="s">
        <v>702</v>
      </c>
      <c r="B226" s="15" t="s">
        <v>699</v>
      </c>
      <c r="C226" s="16" t="s">
        <v>562</v>
      </c>
      <c r="D226" s="16" t="s">
        <v>52</v>
      </c>
      <c r="E226" s="21">
        <v>10.004507234042554</v>
      </c>
      <c r="F226" s="21">
        <f t="shared" si="32"/>
        <v>10.947693101225017</v>
      </c>
      <c r="G226" s="21">
        <f t="shared" si="34"/>
        <v>10.737160541586075</v>
      </c>
      <c r="H226" s="21">
        <f t="shared" si="35"/>
        <v>10.737160541586075</v>
      </c>
      <c r="I226" s="23">
        <f t="shared" si="33"/>
        <v>139.58308704061898</v>
      </c>
      <c r="J226" s="36">
        <f t="shared" ref="J226:J306" si="36">I226*(1-$I$10/100)</f>
        <v>139.58308704061898</v>
      </c>
    </row>
    <row r="227" spans="1:10">
      <c r="A227" s="15" t="s">
        <v>704</v>
      </c>
      <c r="B227" s="15" t="s">
        <v>699</v>
      </c>
      <c r="C227" s="16" t="s">
        <v>562</v>
      </c>
      <c r="D227" s="16" t="s">
        <v>54</v>
      </c>
      <c r="E227" s="21">
        <v>5.6945297872340417</v>
      </c>
      <c r="F227" s="21">
        <f t="shared" si="32"/>
        <v>6.2313878143133445</v>
      </c>
      <c r="G227" s="21">
        <f t="shared" si="34"/>
        <v>6.111553433268857</v>
      </c>
      <c r="H227" s="21">
        <f t="shared" si="35"/>
        <v>6.111553433268857</v>
      </c>
      <c r="I227" s="23">
        <f t="shared" si="33"/>
        <v>79.45019463249514</v>
      </c>
      <c r="J227" s="36">
        <f t="shared" si="36"/>
        <v>79.45019463249514</v>
      </c>
    </row>
    <row r="228" spans="1:10">
      <c r="A228" s="15" t="s">
        <v>703</v>
      </c>
      <c r="B228" s="15" t="s">
        <v>699</v>
      </c>
      <c r="C228" s="16" t="s">
        <v>562</v>
      </c>
      <c r="D228" s="16" t="s">
        <v>561</v>
      </c>
      <c r="E228" s="41">
        <v>2.8807621276595747</v>
      </c>
      <c r="F228" s="21">
        <f t="shared" si="32"/>
        <v>3.1523491295938104</v>
      </c>
      <c r="G228" s="21">
        <f t="shared" si="34"/>
        <v>3.0917270309477756</v>
      </c>
      <c r="H228" s="21">
        <f t="shared" si="35"/>
        <v>3.0917270309477756</v>
      </c>
      <c r="I228" s="23">
        <f t="shared" si="33"/>
        <v>40.192451402321083</v>
      </c>
      <c r="J228" s="36">
        <f t="shared" si="36"/>
        <v>40.192451402321083</v>
      </c>
    </row>
    <row r="229" spans="1:10">
      <c r="A229" s="15" t="s">
        <v>388</v>
      </c>
      <c r="B229" s="15" t="s">
        <v>705</v>
      </c>
      <c r="C229" s="16" t="s">
        <v>562</v>
      </c>
      <c r="D229" s="16" t="s">
        <v>52</v>
      </c>
      <c r="E229" s="41">
        <v>8.5082974468085109</v>
      </c>
      <c r="F229" s="21">
        <f t="shared" si="32"/>
        <v>9.3104264990328804</v>
      </c>
      <c r="G229" s="21">
        <f t="shared" si="34"/>
        <v>9.1313798355899412</v>
      </c>
      <c r="H229" s="21">
        <f t="shared" si="35"/>
        <v>9.1313798355899412</v>
      </c>
      <c r="I229" s="23">
        <f t="shared" si="33"/>
        <v>118.70793786266923</v>
      </c>
      <c r="J229" s="36">
        <f t="shared" si="36"/>
        <v>118.70793786266923</v>
      </c>
    </row>
    <row r="230" spans="1:10">
      <c r="A230" s="15" t="s">
        <v>700</v>
      </c>
      <c r="B230" s="15" t="s">
        <v>705</v>
      </c>
      <c r="C230" s="16" t="s">
        <v>562</v>
      </c>
      <c r="D230" s="16" t="s">
        <v>54</v>
      </c>
      <c r="E230" s="41">
        <v>6.9957446808000006</v>
      </c>
      <c r="F230" s="21">
        <f t="shared" si="32"/>
        <v>7.6552761658585862</v>
      </c>
      <c r="G230" s="21">
        <f t="shared" si="34"/>
        <v>7.5080593165151521</v>
      </c>
      <c r="H230" s="21">
        <f t="shared" si="35"/>
        <v>7.5080593165151521</v>
      </c>
      <c r="I230" s="23">
        <f t="shared" si="33"/>
        <v>97.604771114696973</v>
      </c>
      <c r="J230" s="36">
        <f t="shared" si="36"/>
        <v>97.604771114696973</v>
      </c>
    </row>
    <row r="231" spans="1:10" ht="11.25" customHeight="1">
      <c r="A231" s="15" t="s">
        <v>77</v>
      </c>
      <c r="B231" s="15" t="s">
        <v>705</v>
      </c>
      <c r="C231" s="16" t="s">
        <v>562</v>
      </c>
      <c r="D231" s="16" t="s">
        <v>561</v>
      </c>
      <c r="E231" s="41">
        <v>2.5457897872340429</v>
      </c>
      <c r="F231" s="21">
        <f t="shared" si="32"/>
        <v>2.7857969052224374</v>
      </c>
      <c r="G231" s="21">
        <f t="shared" si="34"/>
        <v>2.7322238878143135</v>
      </c>
      <c r="H231" s="21">
        <f t="shared" si="35"/>
        <v>2.7322238878143135</v>
      </c>
      <c r="I231" s="23">
        <f t="shared" si="33"/>
        <v>35.518910541586074</v>
      </c>
      <c r="J231" s="36">
        <f t="shared" si="36"/>
        <v>35.518910541586074</v>
      </c>
    </row>
    <row r="232" spans="1:10">
      <c r="A232" s="15" t="s">
        <v>476</v>
      </c>
      <c r="B232" s="15" t="s">
        <v>701</v>
      </c>
      <c r="C232" s="16" t="s">
        <v>562</v>
      </c>
      <c r="D232" s="16" t="s">
        <v>52</v>
      </c>
      <c r="E232" s="41">
        <v>9.3568940425531935</v>
      </c>
      <c r="F232" s="21">
        <f t="shared" si="32"/>
        <v>10.239025467440362</v>
      </c>
      <c r="G232" s="21">
        <f t="shared" si="34"/>
        <v>10.042121131528047</v>
      </c>
      <c r="H232" s="21">
        <f t="shared" si="35"/>
        <v>10.042121131528047</v>
      </c>
      <c r="I232" s="23">
        <f t="shared" si="33"/>
        <v>130.54757470986462</v>
      </c>
      <c r="J232" s="36">
        <f t="shared" si="36"/>
        <v>130.54757470986462</v>
      </c>
    </row>
    <row r="233" spans="1:10">
      <c r="A233" s="15" t="s">
        <v>477</v>
      </c>
      <c r="B233" s="15" t="s">
        <v>701</v>
      </c>
      <c r="C233" s="16" t="s">
        <v>562</v>
      </c>
      <c r="D233" s="16" t="s">
        <v>54</v>
      </c>
      <c r="E233" s="41">
        <v>5.4712148936170202</v>
      </c>
      <c r="F233" s="21">
        <f t="shared" si="32"/>
        <v>5.9870196647324292</v>
      </c>
      <c r="G233" s="21">
        <f t="shared" si="34"/>
        <v>5.8718846711798829</v>
      </c>
      <c r="H233" s="21">
        <f t="shared" si="35"/>
        <v>5.8718846711798829</v>
      </c>
      <c r="I233" s="23">
        <f t="shared" si="33"/>
        <v>76.334500725338472</v>
      </c>
      <c r="J233" s="36">
        <f t="shared" si="36"/>
        <v>76.334500725338472</v>
      </c>
    </row>
    <row r="234" spans="1:10">
      <c r="A234" s="15" t="s">
        <v>478</v>
      </c>
      <c r="B234" s="15" t="s">
        <v>701</v>
      </c>
      <c r="C234" s="16" t="s">
        <v>562</v>
      </c>
      <c r="D234" s="16" t="s">
        <v>561</v>
      </c>
      <c r="E234" s="41">
        <v>2.7244417021276588</v>
      </c>
      <c r="F234" s="21">
        <f t="shared" si="32"/>
        <v>2.9812914248871687</v>
      </c>
      <c r="G234" s="21">
        <f t="shared" si="34"/>
        <v>2.923958897485492</v>
      </c>
      <c r="H234" s="21">
        <f t="shared" si="35"/>
        <v>2.923958897485492</v>
      </c>
      <c r="I234" s="23">
        <f t="shared" si="33"/>
        <v>38.011465667311398</v>
      </c>
      <c r="J234" s="36">
        <f t="shared" si="36"/>
        <v>38.011465667311398</v>
      </c>
    </row>
    <row r="235" spans="1:10">
      <c r="A235" s="15" t="s">
        <v>268</v>
      </c>
      <c r="B235" s="15" t="s">
        <v>701</v>
      </c>
      <c r="C235" s="16" t="s">
        <v>562</v>
      </c>
      <c r="D235" s="16" t="s">
        <v>580</v>
      </c>
      <c r="E235" s="21">
        <v>4.0643310638297869</v>
      </c>
      <c r="F235" s="21">
        <f t="shared" si="32"/>
        <v>4.4475003223726617</v>
      </c>
      <c r="G235" s="21">
        <f t="shared" si="34"/>
        <v>4.3619714700193413</v>
      </c>
      <c r="H235" s="21">
        <f t="shared" si="35"/>
        <v>4.3619714700193413</v>
      </c>
      <c r="I235" s="23">
        <f t="shared" si="33"/>
        <v>56.705629110251436</v>
      </c>
      <c r="J235" s="36">
        <f t="shared" si="36"/>
        <v>56.705629110251436</v>
      </c>
    </row>
    <row r="236" spans="1:10">
      <c r="A236" s="15" t="s">
        <v>217</v>
      </c>
      <c r="B236" s="15" t="s">
        <v>706</v>
      </c>
      <c r="C236" s="16" t="s">
        <v>562</v>
      </c>
      <c r="D236" s="16" t="s">
        <v>52</v>
      </c>
      <c r="E236" s="21">
        <v>11.031755744680851</v>
      </c>
      <c r="F236" s="21">
        <f t="shared" si="32"/>
        <v>12.071786589297226</v>
      </c>
      <c r="G236" s="21">
        <f t="shared" si="34"/>
        <v>11.839636847195354</v>
      </c>
      <c r="H236" s="21">
        <f t="shared" si="35"/>
        <v>11.839636847195354</v>
      </c>
      <c r="I236" s="23">
        <f t="shared" si="33"/>
        <v>153.91527901353962</v>
      </c>
      <c r="J236" s="36">
        <f t="shared" si="36"/>
        <v>153.91527901353962</v>
      </c>
    </row>
    <row r="237" spans="1:10">
      <c r="A237" s="15" t="s">
        <v>570</v>
      </c>
      <c r="B237" s="15" t="s">
        <v>706</v>
      </c>
      <c r="C237" s="16" t="s">
        <v>562</v>
      </c>
      <c r="D237" s="16" t="s">
        <v>54</v>
      </c>
      <c r="E237" s="21">
        <v>6.7217782978723406</v>
      </c>
      <c r="F237" s="21">
        <f t="shared" si="32"/>
        <v>7.3554813023855568</v>
      </c>
      <c r="G237" s="21">
        <f t="shared" si="34"/>
        <v>7.2140297388781427</v>
      </c>
      <c r="H237" s="21">
        <f t="shared" si="35"/>
        <v>7.2140297388781427</v>
      </c>
      <c r="I237" s="23">
        <f t="shared" si="33"/>
        <v>93.782386605415851</v>
      </c>
      <c r="J237" s="36">
        <f t="shared" si="36"/>
        <v>93.782386605415851</v>
      </c>
    </row>
    <row r="238" spans="1:10">
      <c r="A238" s="15" t="s">
        <v>142</v>
      </c>
      <c r="B238" s="15" t="s">
        <v>706</v>
      </c>
      <c r="C238" s="16" t="s">
        <v>562</v>
      </c>
      <c r="D238" s="16" t="s">
        <v>561</v>
      </c>
      <c r="E238" s="21">
        <v>3.3720548936170212</v>
      </c>
      <c r="F238" s="21">
        <f t="shared" si="32"/>
        <v>3.6899590586718243</v>
      </c>
      <c r="G238" s="21">
        <f t="shared" si="34"/>
        <v>3.6189983075435199</v>
      </c>
      <c r="H238" s="21">
        <f t="shared" si="35"/>
        <v>3.6189983075435199</v>
      </c>
      <c r="I238" s="23">
        <f t="shared" si="33"/>
        <v>47.046977998065756</v>
      </c>
      <c r="J238" s="36">
        <f t="shared" si="36"/>
        <v>47.046977998065756</v>
      </c>
    </row>
    <row r="239" spans="1:10">
      <c r="A239" s="15" t="s">
        <v>536</v>
      </c>
      <c r="B239" s="15" t="s">
        <v>656</v>
      </c>
      <c r="C239" s="16" t="s">
        <v>562</v>
      </c>
      <c r="D239" s="16" t="s">
        <v>52</v>
      </c>
      <c r="E239" s="21">
        <v>8.4413029787234048</v>
      </c>
      <c r="F239" s="21">
        <f t="shared" si="32"/>
        <v>9.2371160541586068</v>
      </c>
      <c r="G239" s="21">
        <f t="shared" si="34"/>
        <v>9.0594792069632497</v>
      </c>
      <c r="H239" s="21">
        <f t="shared" si="35"/>
        <v>9.0594792069632497</v>
      </c>
      <c r="I239" s="23">
        <f t="shared" si="33"/>
        <v>117.77322969052224</v>
      </c>
      <c r="J239" s="36">
        <f t="shared" si="36"/>
        <v>117.77322969052224</v>
      </c>
    </row>
    <row r="240" spans="1:10">
      <c r="A240" s="15" t="s">
        <v>460</v>
      </c>
      <c r="B240" s="15" t="s">
        <v>656</v>
      </c>
      <c r="C240" s="16" t="s">
        <v>562</v>
      </c>
      <c r="D240" s="16" t="s">
        <v>54</v>
      </c>
      <c r="E240" s="21">
        <v>4.9799221276595738</v>
      </c>
      <c r="F240" s="21">
        <f t="shared" si="32"/>
        <v>5.4494097356544158</v>
      </c>
      <c r="G240" s="21">
        <f t="shared" si="34"/>
        <v>5.3446133945841385</v>
      </c>
      <c r="H240" s="21">
        <f t="shared" si="35"/>
        <v>5.3446133945841385</v>
      </c>
      <c r="I240" s="23">
        <f t="shared" si="33"/>
        <v>69.479974129593799</v>
      </c>
      <c r="J240" s="36">
        <f t="shared" si="36"/>
        <v>69.479974129593799</v>
      </c>
    </row>
    <row r="241" spans="1:10">
      <c r="A241" s="15" t="s">
        <v>93</v>
      </c>
      <c r="B241" s="15" t="s">
        <v>656</v>
      </c>
      <c r="C241" s="16" t="s">
        <v>562</v>
      </c>
      <c r="D241" s="16" t="s">
        <v>561</v>
      </c>
      <c r="E241" s="41">
        <v>2.5011268085106386</v>
      </c>
      <c r="F241" s="21">
        <f t="shared" si="32"/>
        <v>2.7369232753062542</v>
      </c>
      <c r="G241" s="21">
        <f t="shared" si="34"/>
        <v>2.6842901353965187</v>
      </c>
      <c r="H241" s="21">
        <f t="shared" si="35"/>
        <v>2.6842901353965187</v>
      </c>
      <c r="I241" s="23">
        <f t="shared" si="33"/>
        <v>34.895771760154744</v>
      </c>
      <c r="J241" s="36">
        <f t="shared" si="36"/>
        <v>34.895771760154744</v>
      </c>
    </row>
    <row r="242" spans="1:10">
      <c r="A242" s="15" t="s">
        <v>274</v>
      </c>
      <c r="B242" s="15" t="s">
        <v>656</v>
      </c>
      <c r="C242" s="16" t="s">
        <v>562</v>
      </c>
      <c r="D242" s="16" t="s">
        <v>580</v>
      </c>
      <c r="E242" s="41">
        <v>3.7516902127659577</v>
      </c>
      <c r="F242" s="21">
        <f t="shared" si="32"/>
        <v>4.1053849129593809</v>
      </c>
      <c r="G242" s="21">
        <f t="shared" si="34"/>
        <v>4.0264352030947776</v>
      </c>
      <c r="H242" s="21">
        <f t="shared" si="35"/>
        <v>4.0264352030947776</v>
      </c>
      <c r="I242" s="23">
        <f t="shared" si="33"/>
        <v>52.343657640232109</v>
      </c>
      <c r="J242" s="36">
        <f t="shared" si="36"/>
        <v>52.343657640232109</v>
      </c>
    </row>
    <row r="243" spans="1:10">
      <c r="A243" s="15" t="s">
        <v>592</v>
      </c>
      <c r="B243" s="15" t="s">
        <v>657</v>
      </c>
      <c r="C243" s="16" t="s">
        <v>562</v>
      </c>
      <c r="D243" s="16" t="s">
        <v>52</v>
      </c>
      <c r="E243" s="41">
        <v>8.0616676595744678</v>
      </c>
      <c r="F243" s="21">
        <f t="shared" si="32"/>
        <v>8.8216901998710497</v>
      </c>
      <c r="G243" s="21">
        <f t="shared" si="34"/>
        <v>8.6520423114119911</v>
      </c>
      <c r="H243" s="21">
        <f t="shared" si="35"/>
        <v>8.6520423114119911</v>
      </c>
      <c r="I243" s="23">
        <f t="shared" si="33"/>
        <v>112.47655004835589</v>
      </c>
      <c r="J243" s="36">
        <f t="shared" si="36"/>
        <v>112.47655004835589</v>
      </c>
    </row>
    <row r="244" spans="1:10">
      <c r="A244" s="15" t="s">
        <v>707</v>
      </c>
      <c r="B244" s="15" t="s">
        <v>657</v>
      </c>
      <c r="C244" s="16" t="s">
        <v>562</v>
      </c>
      <c r="D244" s="16" t="s">
        <v>54</v>
      </c>
      <c r="E244" s="41">
        <v>6.5565957444</v>
      </c>
      <c r="F244" s="21">
        <f t="shared" si="32"/>
        <v>7.1747259829292931</v>
      </c>
      <c r="G244" s="21">
        <f t="shared" si="34"/>
        <v>7.0367504832575758</v>
      </c>
      <c r="H244" s="21">
        <f t="shared" si="35"/>
        <v>7.0367504832575758</v>
      </c>
      <c r="I244" s="23">
        <f t="shared" si="33"/>
        <v>91.47775628234848</v>
      </c>
      <c r="J244" s="36">
        <f>I244*(1-$I$10/100)</f>
        <v>91.47775628234848</v>
      </c>
    </row>
    <row r="245" spans="1:10">
      <c r="A245" s="15" t="s">
        <v>3</v>
      </c>
      <c r="B245" s="15" t="s">
        <v>657</v>
      </c>
      <c r="C245" s="16" t="s">
        <v>562</v>
      </c>
      <c r="D245" s="16" t="s">
        <v>561</v>
      </c>
      <c r="E245" s="41">
        <v>2.3448063829787231</v>
      </c>
      <c r="F245" s="21">
        <f t="shared" si="32"/>
        <v>2.5658655705996125</v>
      </c>
      <c r="G245" s="21">
        <f t="shared" si="34"/>
        <v>2.5165220019342351</v>
      </c>
      <c r="H245" s="21">
        <f t="shared" si="35"/>
        <v>2.5165220019342351</v>
      </c>
      <c r="I245" s="23">
        <f t="shared" si="33"/>
        <v>32.71478602514506</v>
      </c>
      <c r="J245" s="36">
        <f t="shared" si="36"/>
        <v>32.71478602514506</v>
      </c>
    </row>
    <row r="246" spans="1:10">
      <c r="A246" s="15" t="s">
        <v>183</v>
      </c>
      <c r="B246" s="15" t="s">
        <v>658</v>
      </c>
      <c r="C246" s="16" t="s">
        <v>562</v>
      </c>
      <c r="D246" s="16" t="s">
        <v>52</v>
      </c>
      <c r="E246" s="41">
        <v>9.5802089361702141</v>
      </c>
      <c r="F246" s="21">
        <f t="shared" si="32"/>
        <v>10.483393617021278</v>
      </c>
      <c r="G246" s="21">
        <f t="shared" si="34"/>
        <v>10.281789893617022</v>
      </c>
      <c r="H246" s="21">
        <f t="shared" si="35"/>
        <v>10.281789893617022</v>
      </c>
      <c r="I246" s="23">
        <f t="shared" si="33"/>
        <v>133.66326861702129</v>
      </c>
      <c r="J246" s="36">
        <f t="shared" si="36"/>
        <v>133.66326861702129</v>
      </c>
    </row>
    <row r="247" spans="1:10">
      <c r="A247" s="15" t="s">
        <v>4</v>
      </c>
      <c r="B247" s="15" t="s">
        <v>658</v>
      </c>
      <c r="C247" s="16" t="s">
        <v>562</v>
      </c>
      <c r="D247" s="16" t="s">
        <v>54</v>
      </c>
      <c r="E247" s="41">
        <v>5.9625076595744675</v>
      </c>
      <c r="F247" s="21">
        <f t="shared" si="32"/>
        <v>6.5246295938104444</v>
      </c>
      <c r="G247" s="21">
        <f t="shared" si="34"/>
        <v>6.3991559477756272</v>
      </c>
      <c r="H247" s="21">
        <f t="shared" si="35"/>
        <v>6.3991559477756272</v>
      </c>
      <c r="I247" s="23">
        <f t="shared" si="33"/>
        <v>83.189027321083159</v>
      </c>
      <c r="J247" s="36">
        <f t="shared" si="36"/>
        <v>83.189027321083159</v>
      </c>
    </row>
    <row r="248" spans="1:10">
      <c r="A248" s="15" t="s">
        <v>292</v>
      </c>
      <c r="B248" s="15" t="s">
        <v>658</v>
      </c>
      <c r="C248" s="16" t="s">
        <v>562</v>
      </c>
      <c r="D248" s="16" t="s">
        <v>561</v>
      </c>
      <c r="E248" s="21">
        <v>2.992419574468085</v>
      </c>
      <c r="F248" s="21">
        <f t="shared" si="32"/>
        <v>3.2745332043842681</v>
      </c>
      <c r="G248" s="21">
        <f t="shared" si="34"/>
        <v>3.2115614119922631</v>
      </c>
      <c r="H248" s="21">
        <f t="shared" si="35"/>
        <v>3.2115614119922631</v>
      </c>
      <c r="I248" s="23">
        <f t="shared" si="33"/>
        <v>41.750298355899417</v>
      </c>
      <c r="J248" s="36">
        <f t="shared" si="36"/>
        <v>41.750298355899417</v>
      </c>
    </row>
    <row r="249" spans="1:10">
      <c r="A249" s="15" t="s">
        <v>182</v>
      </c>
      <c r="B249" s="15" t="s">
        <v>660</v>
      </c>
      <c r="C249" s="16" t="s">
        <v>562</v>
      </c>
      <c r="D249" s="16" t="s">
        <v>52</v>
      </c>
      <c r="E249" s="21">
        <v>10.071501702127657</v>
      </c>
      <c r="F249" s="21">
        <f t="shared" si="32"/>
        <v>11.021003546099287</v>
      </c>
      <c r="G249" s="21">
        <f t="shared" si="34"/>
        <v>10.809061170212763</v>
      </c>
      <c r="H249" s="21">
        <f t="shared" si="35"/>
        <v>10.809061170212763</v>
      </c>
      <c r="I249" s="23">
        <f t="shared" si="33"/>
        <v>140.51779521276592</v>
      </c>
      <c r="J249" s="36">
        <f t="shared" si="36"/>
        <v>140.51779521276592</v>
      </c>
    </row>
    <row r="250" spans="1:10">
      <c r="A250" s="15" t="s">
        <v>5</v>
      </c>
      <c r="B250" s="15" t="s">
        <v>660</v>
      </c>
      <c r="C250" s="16" t="s">
        <v>562</v>
      </c>
      <c r="D250" s="16" t="s">
        <v>54</v>
      </c>
      <c r="E250" s="21">
        <v>6.2304855319148933</v>
      </c>
      <c r="F250" s="21">
        <f t="shared" si="32"/>
        <v>6.8178713733075424</v>
      </c>
      <c r="G250" s="21">
        <f t="shared" si="34"/>
        <v>6.6867584622823975</v>
      </c>
      <c r="H250" s="21">
        <f t="shared" si="35"/>
        <v>6.6867584622823975</v>
      </c>
      <c r="I250" s="23">
        <f t="shared" si="33"/>
        <v>86.927860009671164</v>
      </c>
      <c r="J250" s="36">
        <f t="shared" si="36"/>
        <v>86.927860009671164</v>
      </c>
    </row>
    <row r="251" spans="1:10">
      <c r="A251" s="15" t="s">
        <v>422</v>
      </c>
      <c r="B251" s="15" t="s">
        <v>660</v>
      </c>
      <c r="C251" s="16" t="s">
        <v>562</v>
      </c>
      <c r="D251" s="16" t="s">
        <v>561</v>
      </c>
      <c r="E251" s="21">
        <v>3.1487399999999992</v>
      </c>
      <c r="F251" s="21">
        <f t="shared" si="32"/>
        <v>3.445590909090908</v>
      </c>
      <c r="G251" s="21">
        <f t="shared" si="34"/>
        <v>3.3793295454545449</v>
      </c>
      <c r="H251" s="21">
        <f t="shared" si="35"/>
        <v>3.3793295454545449</v>
      </c>
      <c r="I251" s="23">
        <f t="shared" si="33"/>
        <v>43.931284090909081</v>
      </c>
      <c r="J251" s="36">
        <f t="shared" si="36"/>
        <v>43.931284090909081</v>
      </c>
    </row>
    <row r="252" spans="1:10">
      <c r="A252" s="15" t="s">
        <v>96</v>
      </c>
      <c r="B252" s="15" t="s">
        <v>708</v>
      </c>
      <c r="C252" s="16" t="s">
        <v>562</v>
      </c>
      <c r="D252" s="16" t="s">
        <v>52</v>
      </c>
      <c r="E252" s="21">
        <v>9.7365293617021269</v>
      </c>
      <c r="F252" s="21">
        <f t="shared" si="32"/>
        <v>10.654451321727917</v>
      </c>
      <c r="G252" s="21">
        <f t="shared" si="34"/>
        <v>10.449558027079302</v>
      </c>
      <c r="H252" s="21">
        <f t="shared" si="35"/>
        <v>10.449558027079302</v>
      </c>
      <c r="I252" s="23">
        <f t="shared" si="33"/>
        <v>135.84425435203093</v>
      </c>
      <c r="J252" s="36">
        <f t="shared" si="36"/>
        <v>135.84425435203093</v>
      </c>
    </row>
    <row r="253" spans="1:10">
      <c r="A253" s="15" t="s">
        <v>94</v>
      </c>
      <c r="B253" s="15" t="s">
        <v>708</v>
      </c>
      <c r="C253" s="16" t="s">
        <v>562</v>
      </c>
      <c r="D253" s="16" t="s">
        <v>54</v>
      </c>
      <c r="E253" s="21">
        <v>5.8955131914893624</v>
      </c>
      <c r="F253" s="21">
        <f t="shared" si="32"/>
        <v>6.4513191489361708</v>
      </c>
      <c r="G253" s="21">
        <f t="shared" si="34"/>
        <v>6.3272553191489367</v>
      </c>
      <c r="H253" s="21">
        <f t="shared" si="35"/>
        <v>6.3272553191489367</v>
      </c>
      <c r="I253" s="23">
        <f t="shared" si="33"/>
        <v>82.254319148936176</v>
      </c>
      <c r="J253" s="36">
        <f t="shared" si="36"/>
        <v>82.254319148936176</v>
      </c>
    </row>
    <row r="254" spans="1:10">
      <c r="A254" s="15" t="s">
        <v>98</v>
      </c>
      <c r="B254" s="15" t="s">
        <v>708</v>
      </c>
      <c r="C254" s="16" t="s">
        <v>562</v>
      </c>
      <c r="D254" s="16" t="s">
        <v>561</v>
      </c>
      <c r="E254" s="21">
        <v>2.992419574468085</v>
      </c>
      <c r="F254" s="21">
        <f t="shared" si="32"/>
        <v>3.2745332043842681</v>
      </c>
      <c r="G254" s="21">
        <f t="shared" si="34"/>
        <v>3.2115614119922631</v>
      </c>
      <c r="H254" s="21">
        <f t="shared" si="35"/>
        <v>3.2115614119922631</v>
      </c>
      <c r="I254" s="23">
        <f t="shared" si="33"/>
        <v>41.750298355899417</v>
      </c>
      <c r="J254" s="36">
        <f t="shared" si="36"/>
        <v>41.750298355899417</v>
      </c>
    </row>
    <row r="255" spans="1:10">
      <c r="A255" s="15" t="s">
        <v>389</v>
      </c>
      <c r="B255" s="15" t="s">
        <v>709</v>
      </c>
      <c r="C255" s="16" t="s">
        <v>562</v>
      </c>
      <c r="D255" s="16" t="s">
        <v>52</v>
      </c>
      <c r="E255" s="21">
        <v>11.143413191489362</v>
      </c>
      <c r="F255" s="21">
        <f t="shared" si="32"/>
        <v>12.193970664087685</v>
      </c>
      <c r="G255" s="21">
        <f t="shared" si="34"/>
        <v>11.959471228239844</v>
      </c>
      <c r="H255" s="21">
        <f t="shared" si="35"/>
        <v>11.959471228239844</v>
      </c>
      <c r="I255" s="23">
        <f t="shared" si="33"/>
        <v>155.47312596711797</v>
      </c>
      <c r="J255" s="36">
        <f t="shared" si="36"/>
        <v>155.47312596711797</v>
      </c>
    </row>
    <row r="256" spans="1:10">
      <c r="A256" s="15" t="s">
        <v>320</v>
      </c>
      <c r="B256" s="15" t="s">
        <v>709</v>
      </c>
      <c r="C256" s="16" t="s">
        <v>562</v>
      </c>
      <c r="D256" s="16" t="s">
        <v>54</v>
      </c>
      <c r="E256" s="21">
        <v>7.1014136170212749</v>
      </c>
      <c r="F256" s="21">
        <f t="shared" si="32"/>
        <v>7.770907156673112</v>
      </c>
      <c r="G256" s="21">
        <f t="shared" si="34"/>
        <v>7.6214666344293978</v>
      </c>
      <c r="H256" s="21">
        <f t="shared" si="35"/>
        <v>7.6214666344293978</v>
      </c>
      <c r="I256" s="23">
        <f t="shared" si="33"/>
        <v>99.079066247582176</v>
      </c>
      <c r="J256" s="36">
        <f t="shared" si="36"/>
        <v>99.079066247582176</v>
      </c>
    </row>
    <row r="257" spans="1:10">
      <c r="A257" s="15" t="s">
        <v>246</v>
      </c>
      <c r="B257" s="15" t="s">
        <v>709</v>
      </c>
      <c r="C257" s="16" t="s">
        <v>562</v>
      </c>
      <c r="D257" s="16" t="s">
        <v>561</v>
      </c>
      <c r="E257" s="73">
        <v>3.0817455319148936</v>
      </c>
      <c r="F257" s="21">
        <f t="shared" si="32"/>
        <v>3.3722804642166344</v>
      </c>
      <c r="G257" s="21">
        <f t="shared" si="34"/>
        <v>3.307428916827853</v>
      </c>
      <c r="H257" s="21">
        <f t="shared" si="35"/>
        <v>3.307428916827853</v>
      </c>
      <c r="I257" s="23">
        <f t="shared" si="33"/>
        <v>42.99657591876209</v>
      </c>
      <c r="J257" s="36">
        <f t="shared" si="36"/>
        <v>42.99657591876209</v>
      </c>
    </row>
    <row r="258" spans="1:10">
      <c r="A258" s="15" t="s">
        <v>1333</v>
      </c>
      <c r="B258" s="15" t="s">
        <v>1335</v>
      </c>
      <c r="C258" s="16" t="s">
        <v>562</v>
      </c>
      <c r="D258" s="16" t="s">
        <v>580</v>
      </c>
      <c r="E258" s="73">
        <v>3.99</v>
      </c>
      <c r="F258" s="21">
        <f t="shared" si="32"/>
        <v>4.3661616161616159</v>
      </c>
      <c r="G258" s="21">
        <f t="shared" si="34"/>
        <v>4.2821969696969697</v>
      </c>
      <c r="H258" s="21">
        <f t="shared" si="35"/>
        <v>4.2821969696969697</v>
      </c>
      <c r="I258" s="23">
        <f t="shared" si="33"/>
        <v>55.668560606060602</v>
      </c>
      <c r="J258" s="36">
        <f t="shared" si="36"/>
        <v>55.668560606060602</v>
      </c>
    </row>
    <row r="259" spans="1:10">
      <c r="A259" s="15" t="s">
        <v>1334</v>
      </c>
      <c r="B259" s="15" t="s">
        <v>1335</v>
      </c>
      <c r="C259" s="16" t="s">
        <v>562</v>
      </c>
      <c r="D259" s="16" t="s">
        <v>561</v>
      </c>
      <c r="E259" s="73">
        <v>2.9</v>
      </c>
      <c r="F259" s="21">
        <f t="shared" si="32"/>
        <v>3.173400673400673</v>
      </c>
      <c r="G259" s="21">
        <f t="shared" si="34"/>
        <v>3.112373737373737</v>
      </c>
      <c r="H259" s="21">
        <f t="shared" si="35"/>
        <v>3.112373737373737</v>
      </c>
      <c r="I259" s="23">
        <f t="shared" si="33"/>
        <v>40.460858585858581</v>
      </c>
      <c r="J259" s="36">
        <f t="shared" si="36"/>
        <v>40.460858585858581</v>
      </c>
    </row>
    <row r="260" spans="1:10">
      <c r="A260" s="15" t="s">
        <v>1431</v>
      </c>
      <c r="B260" s="15" t="s">
        <v>1432</v>
      </c>
      <c r="C260" s="16" t="s">
        <v>562</v>
      </c>
      <c r="D260" s="16" t="s">
        <v>110</v>
      </c>
      <c r="E260" s="73">
        <v>75</v>
      </c>
      <c r="F260" s="21">
        <f t="shared" si="32"/>
        <v>82.070707070707059</v>
      </c>
      <c r="G260" s="21">
        <f t="shared" si="34"/>
        <v>80.492424242424235</v>
      </c>
      <c r="H260" s="21">
        <f t="shared" si="35"/>
        <v>80.492424242424235</v>
      </c>
      <c r="I260" s="23">
        <f t="shared" si="33"/>
        <v>1046.401515151515</v>
      </c>
      <c r="J260" s="36">
        <f t="shared" si="36"/>
        <v>1046.401515151515</v>
      </c>
    </row>
    <row r="261" spans="1:10">
      <c r="A261" s="15" t="s">
        <v>1433</v>
      </c>
      <c r="B261" s="15" t="s">
        <v>1436</v>
      </c>
      <c r="C261" s="16" t="s">
        <v>562</v>
      </c>
      <c r="D261" s="16" t="s">
        <v>110</v>
      </c>
      <c r="E261" s="73">
        <v>25</v>
      </c>
      <c r="F261" s="21">
        <f t="shared" si="32"/>
        <v>27.356902356902356</v>
      </c>
      <c r="G261" s="21">
        <f t="shared" si="34"/>
        <v>26.83080808080808</v>
      </c>
      <c r="H261" s="21">
        <f t="shared" si="35"/>
        <v>26.83080808080808</v>
      </c>
      <c r="I261" s="23">
        <f t="shared" si="33"/>
        <v>348.80050505050502</v>
      </c>
      <c r="J261" s="36">
        <f t="shared" si="36"/>
        <v>348.80050505050502</v>
      </c>
    </row>
    <row r="262" spans="1:10">
      <c r="A262" s="15" t="s">
        <v>1434</v>
      </c>
      <c r="B262" s="15" t="s">
        <v>1437</v>
      </c>
      <c r="C262" s="16" t="s">
        <v>562</v>
      </c>
      <c r="D262" s="16" t="s">
        <v>110</v>
      </c>
      <c r="E262" s="73">
        <v>45</v>
      </c>
      <c r="F262" s="21">
        <f t="shared" si="32"/>
        <v>49.242424242424242</v>
      </c>
      <c r="G262" s="21">
        <f t="shared" si="34"/>
        <v>48.295454545454547</v>
      </c>
      <c r="H262" s="21">
        <f t="shared" si="35"/>
        <v>48.295454545454547</v>
      </c>
      <c r="I262" s="23">
        <f t="shared" si="33"/>
        <v>627.84090909090912</v>
      </c>
      <c r="J262" s="36">
        <f t="shared" si="36"/>
        <v>627.84090909090912</v>
      </c>
    </row>
    <row r="263" spans="1:10">
      <c r="A263" s="15" t="s">
        <v>1435</v>
      </c>
      <c r="B263" s="15" t="s">
        <v>1438</v>
      </c>
      <c r="C263" s="16" t="s">
        <v>562</v>
      </c>
      <c r="D263" s="16" t="s">
        <v>110</v>
      </c>
      <c r="E263" s="73">
        <v>65</v>
      </c>
      <c r="F263" s="21">
        <f t="shared" si="32"/>
        <v>71.127946127946117</v>
      </c>
      <c r="G263" s="21">
        <f t="shared" si="34"/>
        <v>69.76010101010101</v>
      </c>
      <c r="H263" s="21">
        <f t="shared" si="35"/>
        <v>69.76010101010101</v>
      </c>
      <c r="I263" s="23">
        <f t="shared" si="33"/>
        <v>906.88131313131305</v>
      </c>
      <c r="J263" s="36">
        <f t="shared" si="36"/>
        <v>906.88131313131305</v>
      </c>
    </row>
    <row r="264" spans="1:10">
      <c r="A264" s="15" t="s">
        <v>1440</v>
      </c>
      <c r="B264" s="1" t="s">
        <v>1439</v>
      </c>
      <c r="C264" s="16" t="s">
        <v>562</v>
      </c>
      <c r="D264" s="16" t="s">
        <v>110</v>
      </c>
      <c r="E264" s="73">
        <v>8.5500000000000007</v>
      </c>
      <c r="F264" s="21">
        <f t="shared" si="32"/>
        <v>9.3560606060606055</v>
      </c>
      <c r="G264" s="21">
        <f t="shared" ref="G264" si="37">I264/$G$8</f>
        <v>9.1761363636363633</v>
      </c>
      <c r="H264" s="21">
        <f>J264/$G$8</f>
        <v>9.1761363636363633</v>
      </c>
      <c r="I264" s="23">
        <f>F264*$I$9</f>
        <v>119.28977272727272</v>
      </c>
      <c r="J264" s="36">
        <f>I264*(1-$I$10/100)</f>
        <v>119.28977272727272</v>
      </c>
    </row>
    <row r="265" spans="1:10">
      <c r="A265" s="15" t="s">
        <v>386</v>
      </c>
      <c r="B265" s="15" t="s">
        <v>723</v>
      </c>
      <c r="C265" s="16" t="s">
        <v>562</v>
      </c>
      <c r="D265" s="16" t="s">
        <v>54</v>
      </c>
      <c r="E265" s="41">
        <v>3.7963531914893607</v>
      </c>
      <c r="F265" s="21">
        <f t="shared" si="32"/>
        <v>4.1542585428755627</v>
      </c>
      <c r="G265" s="21">
        <f t="shared" si="34"/>
        <v>4.0743689555125711</v>
      </c>
      <c r="H265" s="21">
        <f t="shared" si="35"/>
        <v>4.0743689555125711</v>
      </c>
      <c r="I265" s="23">
        <f t="shared" si="33"/>
        <v>52.966796421663425</v>
      </c>
      <c r="J265" s="36">
        <f t="shared" si="36"/>
        <v>52.966796421663425</v>
      </c>
    </row>
    <row r="266" spans="1:10">
      <c r="A266" s="15" t="s">
        <v>378</v>
      </c>
      <c r="B266" s="15" t="s">
        <v>723</v>
      </c>
      <c r="C266" s="16" t="s">
        <v>562</v>
      </c>
      <c r="D266" s="16" t="s">
        <v>159</v>
      </c>
      <c r="E266" s="41">
        <v>7.4810489361702128</v>
      </c>
      <c r="F266" s="21">
        <f t="shared" si="32"/>
        <v>8.18633301096067</v>
      </c>
      <c r="G266" s="21">
        <f t="shared" si="34"/>
        <v>8.0289035299806564</v>
      </c>
      <c r="H266" s="21">
        <f t="shared" si="35"/>
        <v>8.0289035299806564</v>
      </c>
      <c r="I266" s="23">
        <f t="shared" si="33"/>
        <v>104.37574588974854</v>
      </c>
      <c r="J266" s="36">
        <f t="shared" si="36"/>
        <v>104.37574588974854</v>
      </c>
    </row>
    <row r="267" spans="1:10">
      <c r="A267" s="15" t="s">
        <v>242</v>
      </c>
      <c r="B267" s="15" t="s">
        <v>723</v>
      </c>
      <c r="C267" s="16" t="s">
        <v>562</v>
      </c>
      <c r="D267" s="16" t="s">
        <v>107</v>
      </c>
      <c r="E267" s="41">
        <v>7.4140544680851059</v>
      </c>
      <c r="F267" s="21">
        <f t="shared" si="32"/>
        <v>8.1130225660863946</v>
      </c>
      <c r="G267" s="21">
        <f t="shared" si="34"/>
        <v>7.957002901353964</v>
      </c>
      <c r="H267" s="21">
        <f t="shared" si="35"/>
        <v>7.957002901353964</v>
      </c>
      <c r="I267" s="23">
        <f t="shared" si="33"/>
        <v>103.44103771760153</v>
      </c>
      <c r="J267" s="36">
        <f t="shared" si="36"/>
        <v>103.44103771760153</v>
      </c>
    </row>
    <row r="268" spans="1:10">
      <c r="A268" s="15" t="s">
        <v>416</v>
      </c>
      <c r="B268" s="15" t="s">
        <v>723</v>
      </c>
      <c r="C268" s="16" t="s">
        <v>562</v>
      </c>
      <c r="D268" s="16" t="s">
        <v>561</v>
      </c>
      <c r="E268" s="41">
        <v>1.5855357446808509</v>
      </c>
      <c r="F268" s="21">
        <f t="shared" si="32"/>
        <v>1.7350138620245001</v>
      </c>
      <c r="G268" s="21">
        <f t="shared" si="34"/>
        <v>1.7016482108317215</v>
      </c>
      <c r="H268" s="21">
        <f t="shared" si="35"/>
        <v>1.7016482108317215</v>
      </c>
      <c r="I268" s="23">
        <f t="shared" si="33"/>
        <v>22.121426740812378</v>
      </c>
      <c r="J268" s="36">
        <f t="shared" si="36"/>
        <v>22.121426740812378</v>
      </c>
    </row>
    <row r="269" spans="1:10">
      <c r="A269" s="15" t="s">
        <v>713</v>
      </c>
      <c r="B269" s="15" t="s">
        <v>723</v>
      </c>
      <c r="C269" s="16" t="s">
        <v>562</v>
      </c>
      <c r="D269" s="16" t="s">
        <v>561</v>
      </c>
      <c r="E269" s="41">
        <v>1.8995744675999999</v>
      </c>
      <c r="F269" s="21">
        <f t="shared" ref="F269:F332" si="38">E269*G$8/11.88</f>
        <v>2.0786589291919189</v>
      </c>
      <c r="G269" s="21">
        <f t="shared" si="34"/>
        <v>2.0386847190151509</v>
      </c>
      <c r="H269" s="21">
        <f t="shared" si="35"/>
        <v>2.0386847190151509</v>
      </c>
      <c r="I269" s="23">
        <f t="shared" si="33"/>
        <v>26.502901347196964</v>
      </c>
      <c r="J269" s="36">
        <f t="shared" si="36"/>
        <v>26.502901347196964</v>
      </c>
    </row>
    <row r="270" spans="1:10">
      <c r="A270" s="19" t="s">
        <v>238</v>
      </c>
      <c r="B270" s="15" t="s">
        <v>724</v>
      </c>
      <c r="C270" s="16" t="s">
        <v>562</v>
      </c>
      <c r="D270" s="16" t="s">
        <v>561</v>
      </c>
      <c r="E270" s="41">
        <v>2.0544970212765956</v>
      </c>
      <c r="F270" s="21">
        <f t="shared" si="38"/>
        <v>2.2481869761444226</v>
      </c>
      <c r="G270" s="21">
        <f t="shared" si="34"/>
        <v>2.2049526112185687</v>
      </c>
      <c r="H270" s="21">
        <f t="shared" si="35"/>
        <v>2.2049526112185687</v>
      </c>
      <c r="I270" s="23">
        <f t="shared" si="33"/>
        <v>28.66438394584139</v>
      </c>
      <c r="J270" s="36">
        <f t="shared" si="36"/>
        <v>28.66438394584139</v>
      </c>
    </row>
    <row r="271" spans="1:10">
      <c r="A271" s="19" t="s">
        <v>127</v>
      </c>
      <c r="B271" s="15" t="s">
        <v>724</v>
      </c>
      <c r="C271" s="16" t="s">
        <v>562</v>
      </c>
      <c r="D271" s="16" t="s">
        <v>54</v>
      </c>
      <c r="E271" s="41">
        <v>4.1089940425531912</v>
      </c>
      <c r="F271" s="21">
        <f t="shared" si="38"/>
        <v>4.4963739522888453</v>
      </c>
      <c r="G271" s="21">
        <f t="shared" si="34"/>
        <v>4.4099052224371373</v>
      </c>
      <c r="H271" s="21">
        <f t="shared" si="35"/>
        <v>4.4099052224371373</v>
      </c>
      <c r="I271" s="23">
        <f t="shared" si="33"/>
        <v>57.32876789168278</v>
      </c>
      <c r="J271" s="36">
        <f t="shared" si="36"/>
        <v>57.32876789168278</v>
      </c>
    </row>
    <row r="272" spans="1:10">
      <c r="A272" s="15" t="s">
        <v>160</v>
      </c>
      <c r="B272" s="15" t="s">
        <v>710</v>
      </c>
      <c r="C272" s="16" t="s">
        <v>562</v>
      </c>
      <c r="D272" s="16" t="s">
        <v>561</v>
      </c>
      <c r="E272" s="41">
        <v>1.5855357446808509</v>
      </c>
      <c r="F272" s="21">
        <f t="shared" si="38"/>
        <v>1.7350138620245001</v>
      </c>
      <c r="G272" s="21">
        <f t="shared" si="34"/>
        <v>1.7016482108317215</v>
      </c>
      <c r="H272" s="21">
        <f t="shared" si="35"/>
        <v>1.7016482108317215</v>
      </c>
      <c r="I272" s="23">
        <f t="shared" si="33"/>
        <v>22.121426740812378</v>
      </c>
      <c r="J272" s="36">
        <f t="shared" si="36"/>
        <v>22.121426740812378</v>
      </c>
    </row>
    <row r="273" spans="1:10">
      <c r="A273" s="15" t="s">
        <v>714</v>
      </c>
      <c r="B273" s="15" t="s">
        <v>710</v>
      </c>
      <c r="C273" s="16" t="s">
        <v>562</v>
      </c>
      <c r="D273" s="16" t="s">
        <v>54</v>
      </c>
      <c r="E273" s="41">
        <v>3.7174468079999992</v>
      </c>
      <c r="F273" s="21">
        <f t="shared" si="38"/>
        <v>4.0679131737373728</v>
      </c>
      <c r="G273" s="21">
        <f t="shared" si="34"/>
        <v>3.9896840742424233</v>
      </c>
      <c r="H273" s="21">
        <f t="shared" si="35"/>
        <v>3.9896840742424233</v>
      </c>
      <c r="I273" s="23">
        <f t="shared" si="33"/>
        <v>51.865892965151502</v>
      </c>
      <c r="J273" s="36">
        <f>I273*(1-$I$10/100)</f>
        <v>51.865892965151502</v>
      </c>
    </row>
    <row r="274" spans="1:10">
      <c r="A274" s="15" t="s">
        <v>491</v>
      </c>
      <c r="B274" s="15" t="s">
        <v>725</v>
      </c>
      <c r="C274" s="16" t="s">
        <v>562</v>
      </c>
      <c r="D274" s="16" t="s">
        <v>54</v>
      </c>
      <c r="E274" s="41">
        <v>4.2206514893617024</v>
      </c>
      <c r="F274" s="21">
        <f t="shared" si="38"/>
        <v>4.6185580270793034</v>
      </c>
      <c r="G274" s="21">
        <f t="shared" si="34"/>
        <v>4.5297396034816249</v>
      </c>
      <c r="H274" s="21">
        <f t="shared" si="35"/>
        <v>4.5297396034816249</v>
      </c>
      <c r="I274" s="23">
        <f t="shared" si="33"/>
        <v>58.886614845261121</v>
      </c>
      <c r="J274" s="36">
        <f t="shared" si="36"/>
        <v>58.886614845261121</v>
      </c>
    </row>
    <row r="275" spans="1:10">
      <c r="A275" s="15" t="s">
        <v>377</v>
      </c>
      <c r="B275" s="15" t="s">
        <v>725</v>
      </c>
      <c r="C275" s="16" t="s">
        <v>562</v>
      </c>
      <c r="D275" s="16" t="s">
        <v>159</v>
      </c>
      <c r="E275" s="41">
        <v>8.0616676595744678</v>
      </c>
      <c r="F275" s="21">
        <f t="shared" si="38"/>
        <v>8.8216901998710497</v>
      </c>
      <c r="G275" s="21">
        <f t="shared" si="34"/>
        <v>8.6520423114119911</v>
      </c>
      <c r="H275" s="21">
        <f t="shared" si="35"/>
        <v>8.6520423114119911</v>
      </c>
      <c r="I275" s="23">
        <f t="shared" si="33"/>
        <v>112.47655004835589</v>
      </c>
      <c r="J275" s="36">
        <f t="shared" si="36"/>
        <v>112.47655004835589</v>
      </c>
    </row>
    <row r="276" spans="1:10">
      <c r="A276" s="15" t="s">
        <v>265</v>
      </c>
      <c r="B276" s="15" t="s">
        <v>725</v>
      </c>
      <c r="C276" s="16" t="s">
        <v>562</v>
      </c>
      <c r="D276" s="16" t="s">
        <v>107</v>
      </c>
      <c r="E276" s="41">
        <v>8.0616676595744678</v>
      </c>
      <c r="F276" s="21">
        <f t="shared" si="38"/>
        <v>8.8216901998710497</v>
      </c>
      <c r="G276" s="21">
        <f t="shared" si="34"/>
        <v>8.6520423114119911</v>
      </c>
      <c r="H276" s="21">
        <f t="shared" si="35"/>
        <v>8.6520423114119911</v>
      </c>
      <c r="I276" s="23">
        <f t="shared" si="33"/>
        <v>112.47655004835589</v>
      </c>
      <c r="J276" s="36">
        <f t="shared" si="36"/>
        <v>112.47655004835589</v>
      </c>
    </row>
    <row r="277" spans="1:10">
      <c r="A277" s="15" t="s">
        <v>415</v>
      </c>
      <c r="B277" s="15" t="s">
        <v>725</v>
      </c>
      <c r="C277" s="16" t="s">
        <v>562</v>
      </c>
      <c r="D277" s="16" t="s">
        <v>561</v>
      </c>
      <c r="E277" s="41">
        <v>1.8535136170212765</v>
      </c>
      <c r="F277" s="21">
        <f t="shared" si="38"/>
        <v>2.0282556415215987</v>
      </c>
      <c r="G277" s="21">
        <f t="shared" si="34"/>
        <v>1.989250725338491</v>
      </c>
      <c r="H277" s="21">
        <f t="shared" si="35"/>
        <v>1.989250725338491</v>
      </c>
      <c r="I277" s="23">
        <f t="shared" si="33"/>
        <v>25.860259429400383</v>
      </c>
      <c r="J277" s="36">
        <f t="shared" si="36"/>
        <v>25.860259429400383</v>
      </c>
    </row>
    <row r="278" spans="1:10">
      <c r="A278" s="15" t="s">
        <v>333</v>
      </c>
      <c r="B278" s="15" t="s">
        <v>725</v>
      </c>
      <c r="C278" s="16" t="s">
        <v>562</v>
      </c>
      <c r="D278" s="16" t="s">
        <v>580</v>
      </c>
      <c r="E278" s="41">
        <v>2.6127842553191485</v>
      </c>
      <c r="F278" s="21">
        <f t="shared" si="38"/>
        <v>2.859107350096711</v>
      </c>
      <c r="G278" s="21">
        <f t="shared" si="34"/>
        <v>2.8041245164410049</v>
      </c>
      <c r="H278" s="21">
        <f t="shared" si="35"/>
        <v>2.8041245164410049</v>
      </c>
      <c r="I278" s="23">
        <f t="shared" si="33"/>
        <v>36.453618713733064</v>
      </c>
      <c r="J278" s="36">
        <f t="shared" si="36"/>
        <v>36.453618713733064</v>
      </c>
    </row>
    <row r="279" spans="1:10">
      <c r="A279" s="19" t="s">
        <v>237</v>
      </c>
      <c r="B279" s="15" t="s">
        <v>728</v>
      </c>
      <c r="C279" s="16" t="s">
        <v>562</v>
      </c>
      <c r="D279" s="16" t="s">
        <v>561</v>
      </c>
      <c r="E279" s="41">
        <v>2.3894693617021279</v>
      </c>
      <c r="F279" s="21">
        <f t="shared" si="38"/>
        <v>2.6147392005157961</v>
      </c>
      <c r="G279" s="21">
        <f t="shared" si="34"/>
        <v>2.5644557543520312</v>
      </c>
      <c r="H279" s="21">
        <f t="shared" si="35"/>
        <v>2.5644557543520312</v>
      </c>
      <c r="I279" s="23">
        <f t="shared" si="33"/>
        <v>33.337924806576403</v>
      </c>
      <c r="J279" s="36">
        <f t="shared" si="36"/>
        <v>33.337924806576403</v>
      </c>
    </row>
    <row r="280" spans="1:10">
      <c r="A280" s="19" t="s">
        <v>727</v>
      </c>
      <c r="B280" s="15" t="s">
        <v>728</v>
      </c>
      <c r="C280" s="16" t="s">
        <v>562</v>
      </c>
      <c r="D280" s="16" t="s">
        <v>54</v>
      </c>
      <c r="E280" s="41">
        <v>3.5438297868000004</v>
      </c>
      <c r="F280" s="21">
        <f t="shared" si="38"/>
        <v>3.8779282178787877</v>
      </c>
      <c r="G280" s="21">
        <f t="shared" si="34"/>
        <v>3.8033526752272726</v>
      </c>
      <c r="H280" s="21">
        <f t="shared" si="35"/>
        <v>3.8033526752272726</v>
      </c>
      <c r="I280" s="23">
        <f t="shared" si="33"/>
        <v>49.443584777954541</v>
      </c>
      <c r="J280" s="36">
        <f t="shared" si="36"/>
        <v>49.443584777954541</v>
      </c>
    </row>
    <row r="281" spans="1:10">
      <c r="A281" s="15" t="s">
        <v>605</v>
      </c>
      <c r="B281" s="15" t="s">
        <v>726</v>
      </c>
      <c r="C281" s="16" t="s">
        <v>562</v>
      </c>
      <c r="D281" s="16" t="s">
        <v>54</v>
      </c>
      <c r="E281" s="41">
        <v>5.3148944680851065</v>
      </c>
      <c r="F281" s="21">
        <f t="shared" si="38"/>
        <v>5.8159619600257901</v>
      </c>
      <c r="G281" s="21">
        <f t="shared" si="34"/>
        <v>5.704116537717602</v>
      </c>
      <c r="H281" s="21">
        <f t="shared" si="35"/>
        <v>5.704116537717602</v>
      </c>
      <c r="I281" s="23">
        <f t="shared" si="33"/>
        <v>74.15351499032883</v>
      </c>
      <c r="J281" s="36">
        <f t="shared" si="36"/>
        <v>74.15351499032883</v>
      </c>
    </row>
    <row r="282" spans="1:10">
      <c r="A282" s="15" t="s">
        <v>396</v>
      </c>
      <c r="B282" s="15" t="s">
        <v>726</v>
      </c>
      <c r="C282" s="16" t="s">
        <v>562</v>
      </c>
      <c r="D282" s="16" t="s">
        <v>159</v>
      </c>
      <c r="E282" s="41">
        <v>9.9598442553191475</v>
      </c>
      <c r="F282" s="21">
        <f t="shared" si="38"/>
        <v>10.898819471308832</v>
      </c>
      <c r="G282" s="21">
        <f t="shared" si="34"/>
        <v>10.689226789168277</v>
      </c>
      <c r="H282" s="21">
        <f t="shared" si="35"/>
        <v>10.689226789168277</v>
      </c>
      <c r="I282" s="23">
        <f t="shared" si="33"/>
        <v>138.9599482591876</v>
      </c>
      <c r="J282" s="36">
        <f t="shared" si="36"/>
        <v>138.9599482591876</v>
      </c>
    </row>
    <row r="283" spans="1:10">
      <c r="A283" s="15" t="s">
        <v>715</v>
      </c>
      <c r="B283" s="15" t="s">
        <v>726</v>
      </c>
      <c r="C283" s="16" t="s">
        <v>562</v>
      </c>
      <c r="D283" s="16" t="s">
        <v>107</v>
      </c>
      <c r="E283" s="41">
        <v>8.8340425535999998</v>
      </c>
      <c r="F283" s="21">
        <f t="shared" si="38"/>
        <v>9.6668815822222207</v>
      </c>
      <c r="G283" s="21">
        <f t="shared" si="34"/>
        <v>9.4809800133333315</v>
      </c>
      <c r="H283" s="21">
        <f t="shared" si="35"/>
        <v>9.4809800133333315</v>
      </c>
      <c r="I283" s="23">
        <f t="shared" si="33"/>
        <v>123.25274017333331</v>
      </c>
      <c r="J283" s="36">
        <f t="shared" si="36"/>
        <v>123.25274017333331</v>
      </c>
    </row>
    <row r="284" spans="1:10">
      <c r="A284" s="15" t="s">
        <v>414</v>
      </c>
      <c r="B284" s="15" t="s">
        <v>726</v>
      </c>
      <c r="C284" s="16" t="s">
        <v>562</v>
      </c>
      <c r="D284" s="16" t="s">
        <v>561</v>
      </c>
      <c r="E284" s="41">
        <v>2.6574472340425532</v>
      </c>
      <c r="F284" s="21">
        <f t="shared" si="38"/>
        <v>2.9079809800128951</v>
      </c>
      <c r="G284" s="21">
        <f t="shared" si="34"/>
        <v>2.852058268858801</v>
      </c>
      <c r="H284" s="21">
        <f t="shared" si="35"/>
        <v>2.852058268858801</v>
      </c>
      <c r="I284" s="23">
        <f t="shared" si="33"/>
        <v>37.076757495164415</v>
      </c>
      <c r="J284" s="36">
        <f t="shared" si="36"/>
        <v>37.076757495164415</v>
      </c>
    </row>
    <row r="285" spans="1:10">
      <c r="A285" s="15" t="s">
        <v>716</v>
      </c>
      <c r="B285" s="15" t="s">
        <v>726</v>
      </c>
      <c r="C285" s="16" t="s">
        <v>562</v>
      </c>
      <c r="D285" s="16" t="s">
        <v>580</v>
      </c>
      <c r="E285" s="41">
        <v>3.5908085112000006</v>
      </c>
      <c r="F285" s="21">
        <f t="shared" si="38"/>
        <v>3.9293359129292935</v>
      </c>
      <c r="G285" s="21">
        <f t="shared" si="34"/>
        <v>3.8537717607575765</v>
      </c>
      <c r="H285" s="21">
        <f t="shared" si="35"/>
        <v>3.8537717607575765</v>
      </c>
      <c r="I285" s="23">
        <f t="shared" si="33"/>
        <v>50.099032889848495</v>
      </c>
      <c r="J285" s="36">
        <f t="shared" ref="J285:J290" si="39">I285*(1-$I$10/100)</f>
        <v>50.099032889848495</v>
      </c>
    </row>
    <row r="286" spans="1:10">
      <c r="A286" s="15" t="s">
        <v>760</v>
      </c>
      <c r="B286" s="15" t="s">
        <v>763</v>
      </c>
      <c r="C286" s="16" t="s">
        <v>562</v>
      </c>
      <c r="D286" s="16" t="s">
        <v>561</v>
      </c>
      <c r="E286" s="41">
        <v>3.247659574464</v>
      </c>
      <c r="F286" s="21">
        <f t="shared" si="38"/>
        <v>3.5538362346828283</v>
      </c>
      <c r="G286" s="21">
        <f t="shared" si="34"/>
        <v>3.485493230169697</v>
      </c>
      <c r="H286" s="21">
        <f t="shared" si="35"/>
        <v>3.485493230169697</v>
      </c>
      <c r="I286" s="23">
        <f t="shared" si="33"/>
        <v>45.311411992206061</v>
      </c>
      <c r="J286" s="36">
        <f t="shared" si="39"/>
        <v>45.311411992206061</v>
      </c>
    </row>
    <row r="287" spans="1:10">
      <c r="A287" s="15" t="s">
        <v>761</v>
      </c>
      <c r="B287" s="15" t="s">
        <v>763</v>
      </c>
      <c r="C287" s="16" t="s">
        <v>562</v>
      </c>
      <c r="D287" s="16" t="s">
        <v>580</v>
      </c>
      <c r="E287" s="41">
        <v>3.8604255324000003</v>
      </c>
      <c r="F287" s="21">
        <f t="shared" si="38"/>
        <v>4.2243713738383839</v>
      </c>
      <c r="G287" s="21">
        <f t="shared" si="34"/>
        <v>4.1431334628030303</v>
      </c>
      <c r="H287" s="21">
        <f t="shared" si="35"/>
        <v>4.1431334628030303</v>
      </c>
      <c r="I287" s="23">
        <f t="shared" si="33"/>
        <v>53.860735016439392</v>
      </c>
      <c r="J287" s="36">
        <f t="shared" si="39"/>
        <v>53.860735016439392</v>
      </c>
    </row>
    <row r="288" spans="1:10">
      <c r="A288" s="15" t="s">
        <v>762</v>
      </c>
      <c r="B288" s="15" t="s">
        <v>763</v>
      </c>
      <c r="C288" s="16" t="s">
        <v>562</v>
      </c>
      <c r="D288" s="16" t="s">
        <v>159</v>
      </c>
      <c r="E288" s="41">
        <v>7.2714893615999996</v>
      </c>
      <c r="F288" s="21">
        <f t="shared" si="38"/>
        <v>7.9570169781818176</v>
      </c>
      <c r="G288" s="21">
        <f t="shared" si="34"/>
        <v>7.8039974209090905</v>
      </c>
      <c r="H288" s="21">
        <f t="shared" si="35"/>
        <v>7.8039974209090905</v>
      </c>
      <c r="I288" s="23">
        <f t="shared" si="33"/>
        <v>101.45196647181818</v>
      </c>
      <c r="J288" s="36">
        <f t="shared" si="39"/>
        <v>101.45196647181818</v>
      </c>
    </row>
    <row r="289" spans="1:10">
      <c r="A289" s="19" t="s">
        <v>236</v>
      </c>
      <c r="B289" s="15" t="s">
        <v>730</v>
      </c>
      <c r="C289" s="16" t="s">
        <v>562</v>
      </c>
      <c r="D289" s="16" t="s">
        <v>561</v>
      </c>
      <c r="E289" s="41">
        <v>3.3720548936170212</v>
      </c>
      <c r="F289" s="21">
        <f t="shared" si="38"/>
        <v>3.6899590586718243</v>
      </c>
      <c r="G289" s="21">
        <f t="shared" si="34"/>
        <v>3.6189983075435199</v>
      </c>
      <c r="H289" s="21">
        <f t="shared" si="35"/>
        <v>3.6189983075435199</v>
      </c>
      <c r="I289" s="23">
        <f t="shared" si="33"/>
        <v>47.046977998065756</v>
      </c>
      <c r="J289" s="36">
        <f t="shared" si="39"/>
        <v>47.046977998065756</v>
      </c>
    </row>
    <row r="290" spans="1:10">
      <c r="A290" s="19" t="s">
        <v>729</v>
      </c>
      <c r="B290" s="15" t="s">
        <v>730</v>
      </c>
      <c r="C290" s="16" t="s">
        <v>562</v>
      </c>
      <c r="D290" s="16" t="s">
        <v>54</v>
      </c>
      <c r="E290" s="41">
        <v>4.9634042555999995</v>
      </c>
      <c r="F290" s="21">
        <f t="shared" si="38"/>
        <v>5.4313346231313115</v>
      </c>
      <c r="G290" s="21">
        <f t="shared" si="34"/>
        <v>5.3268858803787866</v>
      </c>
      <c r="H290" s="21">
        <f t="shared" si="35"/>
        <v>5.3268858803787866</v>
      </c>
      <c r="I290" s="23">
        <f t="shared" si="33"/>
        <v>69.249516444924225</v>
      </c>
      <c r="J290" s="36">
        <f t="shared" si="39"/>
        <v>69.249516444924225</v>
      </c>
    </row>
    <row r="291" spans="1:10">
      <c r="A291" s="15" t="s">
        <v>161</v>
      </c>
      <c r="B291" s="15" t="s">
        <v>711</v>
      </c>
      <c r="C291" s="16" t="s">
        <v>562</v>
      </c>
      <c r="D291" s="16" t="s">
        <v>561</v>
      </c>
      <c r="E291" s="41">
        <v>2.6574472340425532</v>
      </c>
      <c r="F291" s="21">
        <f t="shared" si="38"/>
        <v>2.9079809800128951</v>
      </c>
      <c r="G291" s="21">
        <f t="shared" si="34"/>
        <v>2.852058268858801</v>
      </c>
      <c r="H291" s="21">
        <f t="shared" si="35"/>
        <v>2.852058268858801</v>
      </c>
      <c r="I291" s="23">
        <f t="shared" si="33"/>
        <v>37.076757495164415</v>
      </c>
      <c r="J291" s="36">
        <f t="shared" si="36"/>
        <v>37.076757495164415</v>
      </c>
    </row>
    <row r="292" spans="1:10">
      <c r="A292" s="15" t="s">
        <v>717</v>
      </c>
      <c r="B292" s="15" t="s">
        <v>711</v>
      </c>
      <c r="C292" s="16" t="s">
        <v>562</v>
      </c>
      <c r="D292" s="16" t="s">
        <v>159</v>
      </c>
      <c r="E292" s="41">
        <v>9.9268085111999991</v>
      </c>
      <c r="F292" s="21">
        <f t="shared" si="38"/>
        <v>10.862669246262623</v>
      </c>
      <c r="G292" s="21">
        <f t="shared" si="34"/>
        <v>10.653771760757573</v>
      </c>
      <c r="H292" s="21">
        <f t="shared" si="35"/>
        <v>10.653771760757573</v>
      </c>
      <c r="I292" s="23">
        <f t="shared" si="33"/>
        <v>138.49903288984845</v>
      </c>
      <c r="J292" s="36">
        <f t="shared" si="36"/>
        <v>138.49903288984845</v>
      </c>
    </row>
    <row r="293" spans="1:10">
      <c r="A293" s="15" t="s">
        <v>387</v>
      </c>
      <c r="B293" s="15" t="s">
        <v>731</v>
      </c>
      <c r="C293" s="16" t="s">
        <v>562</v>
      </c>
      <c r="D293" s="16" t="s">
        <v>54</v>
      </c>
      <c r="E293" s="41">
        <v>6.4538004255319148</v>
      </c>
      <c r="F293" s="21">
        <f t="shared" si="38"/>
        <v>7.0622395228884587</v>
      </c>
      <c r="G293" s="21">
        <f t="shared" si="34"/>
        <v>6.9264272243713725</v>
      </c>
      <c r="H293" s="21">
        <f t="shared" si="35"/>
        <v>6.9264272243713725</v>
      </c>
      <c r="I293" s="23">
        <f t="shared" ref="I293:I358" si="40">F293*$I$9</f>
        <v>90.043553916827847</v>
      </c>
      <c r="J293" s="36">
        <f t="shared" si="36"/>
        <v>90.043553916827847</v>
      </c>
    </row>
    <row r="294" spans="1:10">
      <c r="A294" s="15" t="s">
        <v>376</v>
      </c>
      <c r="B294" s="15" t="s">
        <v>731</v>
      </c>
      <c r="C294" s="16" t="s">
        <v>562</v>
      </c>
      <c r="D294" s="16" t="s">
        <v>159</v>
      </c>
      <c r="E294" s="41">
        <v>11.902683829787234</v>
      </c>
      <c r="F294" s="21">
        <f t="shared" si="38"/>
        <v>13.024822372662797</v>
      </c>
      <c r="G294" s="21">
        <f t="shared" ref="G294:G359" si="41">I294/$G$8</f>
        <v>12.774345019342359</v>
      </c>
      <c r="H294" s="21">
        <f t="shared" ref="H294:H359" si="42">J294/$G$8</f>
        <v>12.774345019342359</v>
      </c>
      <c r="I294" s="23">
        <f t="shared" si="40"/>
        <v>166.06648525145067</v>
      </c>
      <c r="J294" s="36">
        <f t="shared" si="36"/>
        <v>166.06648525145067</v>
      </c>
    </row>
    <row r="295" spans="1:10">
      <c r="A295" s="15" t="s">
        <v>267</v>
      </c>
      <c r="B295" s="15" t="s">
        <v>731</v>
      </c>
      <c r="C295" s="16" t="s">
        <v>562</v>
      </c>
      <c r="D295" s="16" t="s">
        <v>107</v>
      </c>
      <c r="E295" s="41">
        <v>11.902683829787234</v>
      </c>
      <c r="F295" s="21">
        <f t="shared" si="38"/>
        <v>13.024822372662797</v>
      </c>
      <c r="G295" s="21">
        <f t="shared" si="41"/>
        <v>12.774345019342359</v>
      </c>
      <c r="H295" s="21">
        <f t="shared" si="42"/>
        <v>12.774345019342359</v>
      </c>
      <c r="I295" s="23">
        <f t="shared" si="40"/>
        <v>166.06648525145067</v>
      </c>
      <c r="J295" s="36">
        <f t="shared" si="36"/>
        <v>166.06648525145067</v>
      </c>
    </row>
    <row r="296" spans="1:10">
      <c r="A296" s="15" t="s">
        <v>413</v>
      </c>
      <c r="B296" s="15" t="s">
        <v>731</v>
      </c>
      <c r="C296" s="16" t="s">
        <v>562</v>
      </c>
      <c r="D296" s="16" t="s">
        <v>561</v>
      </c>
      <c r="E296" s="41">
        <v>3.2603974468085108</v>
      </c>
      <c r="F296" s="21">
        <f t="shared" si="38"/>
        <v>3.5677749838813666</v>
      </c>
      <c r="G296" s="21">
        <f t="shared" si="41"/>
        <v>3.4991639264990324</v>
      </c>
      <c r="H296" s="21">
        <f t="shared" si="42"/>
        <v>3.4991639264990324</v>
      </c>
      <c r="I296" s="23">
        <f t="shared" si="40"/>
        <v>45.489131044487422</v>
      </c>
      <c r="J296" s="36">
        <f t="shared" si="36"/>
        <v>45.489131044487422</v>
      </c>
    </row>
    <row r="297" spans="1:10">
      <c r="A297" s="15" t="s">
        <v>718</v>
      </c>
      <c r="B297" s="15" t="s">
        <v>731</v>
      </c>
      <c r="C297" s="16" t="s">
        <v>562</v>
      </c>
      <c r="D297" s="16" t="s">
        <v>580</v>
      </c>
      <c r="E297" s="41">
        <v>4.0646808515999995</v>
      </c>
      <c r="F297" s="21">
        <f t="shared" si="38"/>
        <v>4.4478830867676757</v>
      </c>
      <c r="G297" s="21">
        <f t="shared" si="41"/>
        <v>4.3623468735606048</v>
      </c>
      <c r="H297" s="21">
        <f t="shared" si="42"/>
        <v>4.3623468735606048</v>
      </c>
      <c r="I297" s="23">
        <f t="shared" si="40"/>
        <v>56.710509356287865</v>
      </c>
      <c r="J297" s="36">
        <f t="shared" si="36"/>
        <v>56.710509356287865</v>
      </c>
    </row>
    <row r="298" spans="1:10">
      <c r="A298" s="15" t="s">
        <v>764</v>
      </c>
      <c r="B298" s="15" t="s">
        <v>768</v>
      </c>
      <c r="C298" s="16" t="s">
        <v>562</v>
      </c>
      <c r="D298" s="16" t="s">
        <v>561</v>
      </c>
      <c r="E298" s="41">
        <v>5.0849361702119991</v>
      </c>
      <c r="F298" s="21">
        <f t="shared" si="38"/>
        <v>5.5643240919828267</v>
      </c>
      <c r="G298" s="21">
        <f t="shared" si="41"/>
        <v>5.4573178594446956</v>
      </c>
      <c r="H298" s="21">
        <f t="shared" si="42"/>
        <v>5.4573178594446956</v>
      </c>
      <c r="I298" s="23">
        <f t="shared" si="40"/>
        <v>70.945132172781044</v>
      </c>
      <c r="J298" s="36">
        <f t="shared" si="36"/>
        <v>70.945132172781044</v>
      </c>
    </row>
    <row r="299" spans="1:10">
      <c r="A299" s="15" t="s">
        <v>765</v>
      </c>
      <c r="B299" s="15" t="s">
        <v>768</v>
      </c>
      <c r="C299" s="16" t="s">
        <v>562</v>
      </c>
      <c r="D299" s="16" t="s">
        <v>52</v>
      </c>
      <c r="E299" s="41">
        <v>9.8553191483999996</v>
      </c>
      <c r="F299" s="21">
        <f t="shared" si="38"/>
        <v>10.784440145555553</v>
      </c>
      <c r="G299" s="21">
        <f t="shared" si="41"/>
        <v>10.577047065833332</v>
      </c>
      <c r="H299" s="21">
        <f t="shared" si="42"/>
        <v>10.577047065833332</v>
      </c>
      <c r="I299" s="23">
        <f t="shared" si="40"/>
        <v>137.50161185583332</v>
      </c>
      <c r="J299" s="36">
        <f t="shared" si="36"/>
        <v>137.50161185583332</v>
      </c>
    </row>
    <row r="300" spans="1:10">
      <c r="A300" s="15" t="s">
        <v>766</v>
      </c>
      <c r="B300" s="15" t="s">
        <v>768</v>
      </c>
      <c r="C300" s="16" t="s">
        <v>562</v>
      </c>
      <c r="D300" s="16" t="s">
        <v>54</v>
      </c>
      <c r="E300" s="41">
        <v>8.0364255323999991</v>
      </c>
      <c r="F300" s="21">
        <f t="shared" si="38"/>
        <v>8.7940683435353524</v>
      </c>
      <c r="G300" s="21">
        <f t="shared" si="41"/>
        <v>8.6249516446212109</v>
      </c>
      <c r="H300" s="21">
        <f t="shared" si="42"/>
        <v>8.6249516446212109</v>
      </c>
      <c r="I300" s="23">
        <f t="shared" si="40"/>
        <v>112.12437138007574</v>
      </c>
      <c r="J300" s="36">
        <f t="shared" si="36"/>
        <v>112.12437138007574</v>
      </c>
    </row>
    <row r="301" spans="1:10">
      <c r="A301" s="15" t="s">
        <v>767</v>
      </c>
      <c r="B301" s="15" t="s">
        <v>768</v>
      </c>
      <c r="C301" s="16" t="s">
        <v>562</v>
      </c>
      <c r="D301" s="16" t="s">
        <v>580</v>
      </c>
      <c r="E301" s="41">
        <v>5.7395744675999998</v>
      </c>
      <c r="F301" s="21">
        <f t="shared" si="38"/>
        <v>6.2806791312121213</v>
      </c>
      <c r="G301" s="21">
        <f t="shared" si="41"/>
        <v>6.1598968402272725</v>
      </c>
      <c r="H301" s="21">
        <f t="shared" si="42"/>
        <v>6.1598968402272725</v>
      </c>
      <c r="I301" s="23">
        <f t="shared" si="40"/>
        <v>80.078658922954546</v>
      </c>
      <c r="J301" s="36">
        <f t="shared" si="36"/>
        <v>80.078658922954546</v>
      </c>
    </row>
    <row r="302" spans="1:10">
      <c r="A302" s="19" t="s">
        <v>235</v>
      </c>
      <c r="B302" s="15" t="s">
        <v>734</v>
      </c>
      <c r="C302" s="16" t="s">
        <v>562</v>
      </c>
      <c r="D302" s="16" t="s">
        <v>561</v>
      </c>
      <c r="E302" s="41">
        <v>4.2206514893617024</v>
      </c>
      <c r="F302" s="21">
        <f t="shared" si="38"/>
        <v>4.6185580270793034</v>
      </c>
      <c r="G302" s="21">
        <f t="shared" si="41"/>
        <v>4.5297396034816249</v>
      </c>
      <c r="H302" s="21">
        <f t="shared" si="42"/>
        <v>4.5297396034816249</v>
      </c>
      <c r="I302" s="23">
        <f t="shared" si="40"/>
        <v>58.886614845261121</v>
      </c>
      <c r="J302" s="36">
        <f t="shared" si="36"/>
        <v>58.886614845261121</v>
      </c>
    </row>
    <row r="303" spans="1:10">
      <c r="A303" s="19" t="s">
        <v>733</v>
      </c>
      <c r="B303" s="15" t="s">
        <v>734</v>
      </c>
      <c r="C303" s="16" t="s">
        <v>562</v>
      </c>
      <c r="D303" s="16" t="s">
        <v>54</v>
      </c>
      <c r="E303" s="41">
        <v>5.9846808515999994</v>
      </c>
      <c r="F303" s="21">
        <f t="shared" si="38"/>
        <v>6.548893187777777</v>
      </c>
      <c r="G303" s="21">
        <f t="shared" si="41"/>
        <v>6.4229529341666654</v>
      </c>
      <c r="H303" s="21">
        <f t="shared" si="42"/>
        <v>6.4229529341666654</v>
      </c>
      <c r="I303" s="23">
        <f t="shared" si="40"/>
        <v>83.498388144166654</v>
      </c>
      <c r="J303" s="36">
        <f t="shared" si="36"/>
        <v>83.498388144166654</v>
      </c>
    </row>
    <row r="304" spans="1:10">
      <c r="A304" s="15" t="s">
        <v>162</v>
      </c>
      <c r="B304" s="15" t="s">
        <v>712</v>
      </c>
      <c r="C304" s="16" t="s">
        <v>562</v>
      </c>
      <c r="D304" s="16" t="s">
        <v>561</v>
      </c>
      <c r="E304" s="41">
        <v>3.2603974468085108</v>
      </c>
      <c r="F304" s="21">
        <f t="shared" si="38"/>
        <v>3.5677749838813666</v>
      </c>
      <c r="G304" s="21">
        <f t="shared" si="41"/>
        <v>3.4991639264990324</v>
      </c>
      <c r="H304" s="21">
        <f t="shared" si="42"/>
        <v>3.4991639264990324</v>
      </c>
      <c r="I304" s="23">
        <f t="shared" si="40"/>
        <v>45.489131044487422</v>
      </c>
      <c r="J304" s="36">
        <f t="shared" si="36"/>
        <v>45.489131044487422</v>
      </c>
    </row>
    <row r="305" spans="1:10">
      <c r="A305" s="15" t="s">
        <v>719</v>
      </c>
      <c r="B305" s="15" t="s">
        <v>712</v>
      </c>
      <c r="C305" s="16" t="s">
        <v>562</v>
      </c>
      <c r="D305" s="16" t="s">
        <v>54</v>
      </c>
      <c r="E305" s="41">
        <v>5.0246808516000003</v>
      </c>
      <c r="F305" s="21">
        <f t="shared" si="38"/>
        <v>5.4983881372727268</v>
      </c>
      <c r="G305" s="21">
        <f t="shared" si="41"/>
        <v>5.392649903863636</v>
      </c>
      <c r="H305" s="21">
        <f t="shared" si="42"/>
        <v>5.392649903863636</v>
      </c>
      <c r="I305" s="23">
        <f t="shared" si="40"/>
        <v>70.104448750227263</v>
      </c>
      <c r="J305" s="36">
        <f t="shared" si="36"/>
        <v>70.104448750227263</v>
      </c>
    </row>
    <row r="306" spans="1:10">
      <c r="A306" s="15" t="s">
        <v>590</v>
      </c>
      <c r="B306" s="15" t="s">
        <v>732</v>
      </c>
      <c r="C306" s="16" t="s">
        <v>562</v>
      </c>
      <c r="D306" s="16" t="s">
        <v>561</v>
      </c>
      <c r="E306" s="41">
        <v>7.0344191489361707</v>
      </c>
      <c r="F306" s="21">
        <f t="shared" si="38"/>
        <v>7.6975967117988393</v>
      </c>
      <c r="G306" s="21">
        <f t="shared" si="41"/>
        <v>7.5495660058027081</v>
      </c>
      <c r="H306" s="21">
        <f t="shared" si="42"/>
        <v>7.5495660058027081</v>
      </c>
      <c r="I306" s="23">
        <f t="shared" si="40"/>
        <v>98.144358075435207</v>
      </c>
      <c r="J306" s="36">
        <f t="shared" si="36"/>
        <v>98.144358075435207</v>
      </c>
    </row>
    <row r="307" spans="1:10">
      <c r="A307" s="15" t="s">
        <v>39</v>
      </c>
      <c r="B307" s="15" t="s">
        <v>720</v>
      </c>
      <c r="C307" s="16" t="s">
        <v>562</v>
      </c>
      <c r="D307" s="16" t="s">
        <v>561</v>
      </c>
      <c r="E307" s="41">
        <v>3.0817455319148936</v>
      </c>
      <c r="F307" s="21">
        <f t="shared" si="38"/>
        <v>3.3722804642166344</v>
      </c>
      <c r="G307" s="21">
        <f t="shared" si="41"/>
        <v>3.307428916827853</v>
      </c>
      <c r="H307" s="21">
        <f t="shared" si="42"/>
        <v>3.307428916827853</v>
      </c>
      <c r="I307" s="23">
        <f t="shared" si="40"/>
        <v>42.99657591876209</v>
      </c>
      <c r="J307" s="36">
        <f t="shared" ref="J307:J407" si="43">I307*(1-$I$10/100)</f>
        <v>42.99657591876209</v>
      </c>
    </row>
    <row r="308" spans="1:10">
      <c r="A308" s="15" t="s">
        <v>722</v>
      </c>
      <c r="B308" s="15" t="s">
        <v>721</v>
      </c>
      <c r="C308" s="16" t="s">
        <v>562</v>
      </c>
      <c r="D308" s="16" t="s">
        <v>561</v>
      </c>
      <c r="E308" s="41">
        <v>15.900020425531915</v>
      </c>
      <c r="F308" s="21">
        <f t="shared" si="38"/>
        <v>17.399012250161185</v>
      </c>
      <c r="G308" s="21">
        <f t="shared" si="41"/>
        <v>17.064415860735007</v>
      </c>
      <c r="H308" s="21">
        <f t="shared" si="42"/>
        <v>17.064415860735007</v>
      </c>
      <c r="I308" s="23">
        <f t="shared" si="40"/>
        <v>221.83740618955511</v>
      </c>
      <c r="J308" s="36">
        <f t="shared" si="43"/>
        <v>221.83740618955511</v>
      </c>
    </row>
    <row r="309" spans="1:10">
      <c r="A309" s="15" t="s">
        <v>1230</v>
      </c>
      <c r="B309" s="15" t="s">
        <v>1231</v>
      </c>
      <c r="C309" s="16" t="s">
        <v>562</v>
      </c>
      <c r="D309" s="16" t="s">
        <v>1072</v>
      </c>
      <c r="E309" s="47">
        <v>0.69799999999999995</v>
      </c>
      <c r="F309" s="21">
        <f t="shared" si="38"/>
        <v>0.76380471380471371</v>
      </c>
      <c r="G309" s="21">
        <f>I309/$G$8</f>
        <v>0.74911616161616146</v>
      </c>
      <c r="H309" s="21">
        <f>J309/$G$8</f>
        <v>0.74911616161616146</v>
      </c>
      <c r="I309" s="23">
        <f>F309*$I$9</f>
        <v>9.7385101010100996</v>
      </c>
      <c r="J309" s="36">
        <f>I309*(1-$I$10/100)</f>
        <v>9.7385101010100996</v>
      </c>
    </row>
    <row r="310" spans="1:10" hidden="1">
      <c r="A310" s="15" t="s">
        <v>1403</v>
      </c>
      <c r="B310" s="15" t="s">
        <v>1404</v>
      </c>
      <c r="C310" s="16" t="s">
        <v>562</v>
      </c>
      <c r="D310" s="16" t="s">
        <v>1072</v>
      </c>
      <c r="E310" s="63"/>
      <c r="F310" s="21">
        <f t="shared" si="38"/>
        <v>0</v>
      </c>
      <c r="G310" s="63"/>
      <c r="H310" s="63"/>
      <c r="I310" s="64"/>
      <c r="J310" s="63"/>
    </row>
    <row r="311" spans="1:10">
      <c r="A311" s="15" t="s">
        <v>359</v>
      </c>
      <c r="B311" s="15" t="s">
        <v>735</v>
      </c>
      <c r="C311" s="16" t="s">
        <v>562</v>
      </c>
      <c r="D311" s="16" t="s">
        <v>159</v>
      </c>
      <c r="E311" s="41">
        <v>7.4810489361702128</v>
      </c>
      <c r="F311" s="21">
        <f t="shared" si="38"/>
        <v>8.18633301096067</v>
      </c>
      <c r="G311" s="21">
        <f t="shared" si="41"/>
        <v>8.0289035299806564</v>
      </c>
      <c r="H311" s="21">
        <f t="shared" si="42"/>
        <v>8.0289035299806564</v>
      </c>
      <c r="I311" s="23">
        <f t="shared" si="40"/>
        <v>104.37574588974854</v>
      </c>
      <c r="J311" s="36">
        <f t="shared" si="43"/>
        <v>104.37574588974854</v>
      </c>
    </row>
    <row r="312" spans="1:10">
      <c r="A312" s="15" t="s">
        <v>400</v>
      </c>
      <c r="B312" s="15" t="s">
        <v>735</v>
      </c>
      <c r="C312" s="16" t="s">
        <v>562</v>
      </c>
      <c r="D312" s="16" t="s">
        <v>561</v>
      </c>
      <c r="E312" s="41">
        <v>1.7418561702127662</v>
      </c>
      <c r="F312" s="21">
        <f t="shared" si="38"/>
        <v>1.9060715667311414</v>
      </c>
      <c r="G312" s="21">
        <f t="shared" si="41"/>
        <v>1.8694163442940039</v>
      </c>
      <c r="H312" s="21">
        <f t="shared" si="42"/>
        <v>1.8694163442940039</v>
      </c>
      <c r="I312" s="23">
        <f t="shared" si="40"/>
        <v>24.302412475822052</v>
      </c>
      <c r="J312" s="36">
        <f t="shared" si="43"/>
        <v>24.302412475822052</v>
      </c>
    </row>
    <row r="313" spans="1:10">
      <c r="A313" s="15" t="s">
        <v>167</v>
      </c>
      <c r="B313" s="15" t="s">
        <v>751</v>
      </c>
      <c r="C313" s="16" t="s">
        <v>562</v>
      </c>
      <c r="D313" s="16" t="s">
        <v>52</v>
      </c>
      <c r="E313" s="41">
        <v>7.8383527659574472</v>
      </c>
      <c r="F313" s="21">
        <f t="shared" si="38"/>
        <v>8.5773220502901353</v>
      </c>
      <c r="G313" s="21">
        <f t="shared" si="41"/>
        <v>8.4123735493230178</v>
      </c>
      <c r="H313" s="21">
        <f t="shared" si="42"/>
        <v>8.4123735493230178</v>
      </c>
      <c r="I313" s="23">
        <f t="shared" si="40"/>
        <v>109.36085614119922</v>
      </c>
      <c r="J313" s="36">
        <f t="shared" si="43"/>
        <v>109.36085614119922</v>
      </c>
    </row>
    <row r="314" spans="1:10">
      <c r="A314" s="15" t="s">
        <v>736</v>
      </c>
      <c r="B314" s="15" t="s">
        <v>751</v>
      </c>
      <c r="C314" s="16" t="s">
        <v>562</v>
      </c>
      <c r="D314" s="16" t="s">
        <v>738</v>
      </c>
      <c r="E314" s="41">
        <v>7.5257119148936171</v>
      </c>
      <c r="F314" s="21">
        <f t="shared" si="38"/>
        <v>8.2352066408768536</v>
      </c>
      <c r="G314" s="21">
        <f t="shared" si="41"/>
        <v>8.0768372823984524</v>
      </c>
      <c r="H314" s="21">
        <f t="shared" si="42"/>
        <v>8.0768372823984524</v>
      </c>
      <c r="I314" s="23">
        <f t="shared" si="40"/>
        <v>104.99888467117988</v>
      </c>
      <c r="J314" s="36">
        <f t="shared" si="43"/>
        <v>104.99888467117988</v>
      </c>
    </row>
    <row r="315" spans="1:10">
      <c r="A315" s="15" t="s">
        <v>41</v>
      </c>
      <c r="B315" s="15" t="s">
        <v>751</v>
      </c>
      <c r="C315" s="16" t="s">
        <v>562</v>
      </c>
      <c r="D315" s="16" t="s">
        <v>107</v>
      </c>
      <c r="E315" s="41">
        <v>10.562794468085105</v>
      </c>
      <c r="F315" s="21">
        <f t="shared" si="38"/>
        <v>11.558613475177303</v>
      </c>
      <c r="G315" s="21">
        <f t="shared" si="41"/>
        <v>11.336332446808509</v>
      </c>
      <c r="H315" s="21">
        <f t="shared" si="42"/>
        <v>11.336332446808509</v>
      </c>
      <c r="I315" s="23">
        <f t="shared" si="40"/>
        <v>147.37232180851061</v>
      </c>
      <c r="J315" s="36">
        <f t="shared" si="43"/>
        <v>147.37232180851061</v>
      </c>
    </row>
    <row r="316" spans="1:10">
      <c r="A316" s="15" t="s">
        <v>36</v>
      </c>
      <c r="B316" s="15" t="s">
        <v>751</v>
      </c>
      <c r="C316" s="16" t="s">
        <v>562</v>
      </c>
      <c r="D316" s="16" t="s">
        <v>561</v>
      </c>
      <c r="E316" s="41">
        <v>2.0544970212765956</v>
      </c>
      <c r="F316" s="21">
        <f t="shared" si="38"/>
        <v>2.2481869761444226</v>
      </c>
      <c r="G316" s="21">
        <f t="shared" si="41"/>
        <v>2.2049526112185687</v>
      </c>
      <c r="H316" s="21">
        <f t="shared" si="42"/>
        <v>2.2049526112185687</v>
      </c>
      <c r="I316" s="23">
        <f t="shared" si="40"/>
        <v>28.66438394584139</v>
      </c>
      <c r="J316" s="36">
        <f t="shared" si="43"/>
        <v>28.66438394584139</v>
      </c>
    </row>
    <row r="317" spans="1:10">
      <c r="A317" s="15" t="s">
        <v>737</v>
      </c>
      <c r="B317" s="15" t="s">
        <v>751</v>
      </c>
      <c r="C317" s="16" t="s">
        <v>562</v>
      </c>
      <c r="D317" s="16" t="s">
        <v>580</v>
      </c>
      <c r="E317" s="41">
        <v>2.8228085111999999</v>
      </c>
      <c r="F317" s="21">
        <f t="shared" si="38"/>
        <v>3.0889318725252521</v>
      </c>
      <c r="G317" s="21">
        <f t="shared" si="41"/>
        <v>3.029529336515151</v>
      </c>
      <c r="H317" s="21">
        <f t="shared" si="42"/>
        <v>3.029529336515151</v>
      </c>
      <c r="I317" s="23">
        <f t="shared" si="40"/>
        <v>39.383881374696962</v>
      </c>
      <c r="J317" s="36">
        <f t="shared" si="43"/>
        <v>39.383881374696962</v>
      </c>
    </row>
    <row r="318" spans="1:10">
      <c r="A318" s="15" t="s">
        <v>166</v>
      </c>
      <c r="B318" s="15" t="s">
        <v>752</v>
      </c>
      <c r="C318" s="16" t="s">
        <v>562</v>
      </c>
      <c r="D318" s="16" t="s">
        <v>52</v>
      </c>
      <c r="E318" s="41">
        <v>10.652120425531914</v>
      </c>
      <c r="F318" s="21">
        <f t="shared" si="38"/>
        <v>11.656360735009669</v>
      </c>
      <c r="G318" s="21">
        <f t="shared" si="41"/>
        <v>11.432199951644098</v>
      </c>
      <c r="H318" s="21">
        <f t="shared" si="42"/>
        <v>11.432199951644098</v>
      </c>
      <c r="I318" s="23">
        <f t="shared" si="40"/>
        <v>148.61859937137328</v>
      </c>
      <c r="J318" s="36">
        <f t="shared" si="43"/>
        <v>148.61859937137328</v>
      </c>
    </row>
    <row r="319" spans="1:10">
      <c r="A319" s="15" t="s">
        <v>35</v>
      </c>
      <c r="B319" s="15" t="s">
        <v>752</v>
      </c>
      <c r="C319" s="16" t="s">
        <v>562</v>
      </c>
      <c r="D319" s="16" t="s">
        <v>561</v>
      </c>
      <c r="E319" s="41">
        <v>3.5283753191489367</v>
      </c>
      <c r="F319" s="21">
        <f t="shared" si="38"/>
        <v>3.8610167633784656</v>
      </c>
      <c r="G319" s="21">
        <f t="shared" si="41"/>
        <v>3.7867664410058026</v>
      </c>
      <c r="H319" s="21">
        <f t="shared" si="42"/>
        <v>3.7867664410058026</v>
      </c>
      <c r="I319" s="23">
        <f t="shared" si="40"/>
        <v>49.227963733075434</v>
      </c>
      <c r="J319" s="36">
        <f t="shared" si="43"/>
        <v>49.227963733075434</v>
      </c>
    </row>
    <row r="320" spans="1:10">
      <c r="A320" s="15" t="s">
        <v>739</v>
      </c>
      <c r="B320" s="15" t="s">
        <v>752</v>
      </c>
      <c r="C320" s="16" t="s">
        <v>562</v>
      </c>
      <c r="D320" s="16" t="s">
        <v>738</v>
      </c>
      <c r="E320" s="41">
        <v>10.6580425536</v>
      </c>
      <c r="F320" s="21">
        <f t="shared" si="38"/>
        <v>11.662841178181816</v>
      </c>
      <c r="G320" s="21">
        <f t="shared" si="41"/>
        <v>11.438555770909089</v>
      </c>
      <c r="H320" s="21">
        <f t="shared" si="42"/>
        <v>11.438555770909089</v>
      </c>
      <c r="I320" s="23">
        <f t="shared" si="40"/>
        <v>148.70122502181815</v>
      </c>
      <c r="J320" s="36">
        <f t="shared" si="43"/>
        <v>148.70122502181815</v>
      </c>
    </row>
    <row r="321" spans="1:10">
      <c r="A321" s="15" t="s">
        <v>741</v>
      </c>
      <c r="B321" s="15" t="s">
        <v>752</v>
      </c>
      <c r="C321" s="16" t="s">
        <v>562</v>
      </c>
      <c r="D321" s="16" t="s">
        <v>107</v>
      </c>
      <c r="E321" s="41">
        <v>12.075574464000001</v>
      </c>
      <c r="F321" s="21">
        <f t="shared" si="38"/>
        <v>13.21401246060606</v>
      </c>
      <c r="G321" s="21">
        <f t="shared" si="41"/>
        <v>12.959896836363637</v>
      </c>
      <c r="H321" s="21">
        <f t="shared" si="42"/>
        <v>12.959896836363637</v>
      </c>
      <c r="I321" s="23">
        <f t="shared" si="40"/>
        <v>168.47865887272727</v>
      </c>
      <c r="J321" s="36">
        <f t="shared" si="43"/>
        <v>168.47865887272727</v>
      </c>
    </row>
    <row r="322" spans="1:10">
      <c r="A322" s="15" t="s">
        <v>740</v>
      </c>
      <c r="B322" s="15" t="s">
        <v>752</v>
      </c>
      <c r="C322" s="16" t="s">
        <v>562</v>
      </c>
      <c r="D322" s="16" t="s">
        <v>580</v>
      </c>
      <c r="E322" s="41">
        <v>4.9634042555999995</v>
      </c>
      <c r="F322" s="21">
        <f t="shared" si="38"/>
        <v>5.4313346231313115</v>
      </c>
      <c r="G322" s="21">
        <f t="shared" si="41"/>
        <v>5.3268858803787866</v>
      </c>
      <c r="H322" s="21">
        <f t="shared" si="42"/>
        <v>5.3268858803787866</v>
      </c>
      <c r="I322" s="23">
        <f t="shared" si="40"/>
        <v>69.249516444924225</v>
      </c>
      <c r="J322" s="36">
        <f t="shared" si="43"/>
        <v>69.249516444924225</v>
      </c>
    </row>
    <row r="323" spans="1:10">
      <c r="A323" s="15" t="s">
        <v>597</v>
      </c>
      <c r="B323" s="15" t="s">
        <v>753</v>
      </c>
      <c r="C323" s="16" t="s">
        <v>562</v>
      </c>
      <c r="D323" s="16" t="s">
        <v>561</v>
      </c>
      <c r="E323" s="41">
        <v>4.1089940425531912</v>
      </c>
      <c r="F323" s="21">
        <f t="shared" si="38"/>
        <v>4.4963739522888453</v>
      </c>
      <c r="G323" s="21">
        <f t="shared" si="41"/>
        <v>4.4099052224371373</v>
      </c>
      <c r="H323" s="21">
        <f t="shared" si="42"/>
        <v>4.4099052224371373</v>
      </c>
      <c r="I323" s="23">
        <f t="shared" si="40"/>
        <v>57.32876789168278</v>
      </c>
      <c r="J323" s="36">
        <f t="shared" si="43"/>
        <v>57.32876789168278</v>
      </c>
    </row>
    <row r="324" spans="1:10">
      <c r="A324" s="15" t="s">
        <v>742</v>
      </c>
      <c r="B324" s="15" t="s">
        <v>753</v>
      </c>
      <c r="C324" s="16" t="s">
        <v>562</v>
      </c>
      <c r="D324" s="16" t="s">
        <v>52</v>
      </c>
      <c r="E324" s="41">
        <v>18.909957444</v>
      </c>
      <c r="F324" s="21">
        <f t="shared" si="38"/>
        <v>20.692714374747471</v>
      </c>
      <c r="G324" s="21">
        <f t="shared" si="41"/>
        <v>20.29477755984848</v>
      </c>
      <c r="H324" s="21">
        <f t="shared" si="42"/>
        <v>20.29477755984848</v>
      </c>
      <c r="I324" s="23">
        <f t="shared" si="40"/>
        <v>263.83210827803026</v>
      </c>
      <c r="J324" s="36">
        <f t="shared" si="43"/>
        <v>263.83210827803026</v>
      </c>
    </row>
    <row r="325" spans="1:10">
      <c r="A325" s="15" t="s">
        <v>743</v>
      </c>
      <c r="B325" s="15" t="s">
        <v>753</v>
      </c>
      <c r="C325" s="16" t="s">
        <v>562</v>
      </c>
      <c r="D325" s="16" t="s">
        <v>738</v>
      </c>
      <c r="E325" s="41">
        <v>18.822127655999999</v>
      </c>
      <c r="F325" s="21">
        <f t="shared" si="38"/>
        <v>20.596604337373734</v>
      </c>
      <c r="G325" s="21">
        <f t="shared" si="41"/>
        <v>20.200515792424238</v>
      </c>
      <c r="H325" s="21">
        <f t="shared" si="42"/>
        <v>20.200515792424238</v>
      </c>
      <c r="I325" s="23">
        <f t="shared" si="40"/>
        <v>262.60670530151509</v>
      </c>
      <c r="J325" s="36">
        <f t="shared" si="43"/>
        <v>262.60670530151509</v>
      </c>
    </row>
    <row r="326" spans="1:10">
      <c r="A326" s="15" t="s">
        <v>744</v>
      </c>
      <c r="B326" s="15" t="s">
        <v>753</v>
      </c>
      <c r="C326" s="16" t="s">
        <v>562</v>
      </c>
      <c r="D326" s="16" t="s">
        <v>580</v>
      </c>
      <c r="E326" s="41">
        <v>6.6873191483999994</v>
      </c>
      <c r="F326" s="21">
        <f t="shared" si="38"/>
        <v>7.3177734788888884</v>
      </c>
      <c r="G326" s="21">
        <f t="shared" si="41"/>
        <v>7.1770470658333334</v>
      </c>
      <c r="H326" s="21">
        <f t="shared" si="42"/>
        <v>7.1770470658333334</v>
      </c>
      <c r="I326" s="23">
        <f t="shared" si="40"/>
        <v>93.301611855833329</v>
      </c>
      <c r="J326" s="36">
        <f t="shared" si="43"/>
        <v>93.301611855833329</v>
      </c>
    </row>
    <row r="327" spans="1:10">
      <c r="A327" s="15" t="s">
        <v>745</v>
      </c>
      <c r="B327" s="15" t="s">
        <v>753</v>
      </c>
      <c r="C327" s="16" t="s">
        <v>562</v>
      </c>
      <c r="D327" s="16" t="s">
        <v>107</v>
      </c>
      <c r="E327" s="41">
        <v>16.773446807999999</v>
      </c>
      <c r="F327" s="21">
        <f t="shared" si="38"/>
        <v>18.35478186060606</v>
      </c>
      <c r="G327" s="21">
        <f t="shared" si="41"/>
        <v>18.001805286363638</v>
      </c>
      <c r="H327" s="21">
        <f t="shared" si="42"/>
        <v>18.001805286363638</v>
      </c>
      <c r="I327" s="23">
        <f t="shared" si="40"/>
        <v>234.02346872272727</v>
      </c>
      <c r="J327" s="36">
        <f t="shared" si="43"/>
        <v>234.02346872272727</v>
      </c>
    </row>
    <row r="328" spans="1:10">
      <c r="A328" s="15" t="s">
        <v>746</v>
      </c>
      <c r="B328" s="15" t="s">
        <v>754</v>
      </c>
      <c r="C328" s="16" t="s">
        <v>562</v>
      </c>
      <c r="D328" s="16" t="s">
        <v>561</v>
      </c>
      <c r="E328" s="41">
        <v>7.810723404</v>
      </c>
      <c r="F328" s="21">
        <f t="shared" si="38"/>
        <v>8.5470878999999993</v>
      </c>
      <c r="G328" s="21">
        <f t="shared" si="41"/>
        <v>8.3827208249999998</v>
      </c>
      <c r="H328" s="21">
        <f t="shared" si="42"/>
        <v>8.3827208249999998</v>
      </c>
      <c r="I328" s="23">
        <f t="shared" si="40"/>
        <v>108.97537072499999</v>
      </c>
      <c r="J328" s="36">
        <f t="shared" si="43"/>
        <v>108.97537072499999</v>
      </c>
    </row>
    <row r="329" spans="1:10">
      <c r="A329" s="15" t="s">
        <v>747</v>
      </c>
      <c r="B329" s="15" t="s">
        <v>754</v>
      </c>
      <c r="C329" s="16" t="s">
        <v>562</v>
      </c>
      <c r="D329" s="16" t="s">
        <v>52</v>
      </c>
      <c r="E329" s="41">
        <v>32.789106384</v>
      </c>
      <c r="F329" s="21">
        <f t="shared" si="38"/>
        <v>35.880335268686864</v>
      </c>
      <c r="G329" s="21">
        <f t="shared" si="41"/>
        <v>35.190328821212113</v>
      </c>
      <c r="H329" s="21">
        <f t="shared" si="42"/>
        <v>35.190328821212113</v>
      </c>
      <c r="I329" s="23">
        <f t="shared" si="40"/>
        <v>457.4742746757575</v>
      </c>
      <c r="J329" s="36">
        <f t="shared" si="43"/>
        <v>457.4742746757575</v>
      </c>
    </row>
    <row r="330" spans="1:10">
      <c r="A330" s="15" t="s">
        <v>748</v>
      </c>
      <c r="B330" s="15" t="s">
        <v>754</v>
      </c>
      <c r="C330" s="16" t="s">
        <v>562</v>
      </c>
      <c r="D330" s="16" t="s">
        <v>738</v>
      </c>
      <c r="E330" s="41">
        <v>32.546042555999996</v>
      </c>
      <c r="F330" s="21">
        <f t="shared" si="38"/>
        <v>35.614356332323226</v>
      </c>
      <c r="G330" s="21">
        <f t="shared" si="41"/>
        <v>34.929464864393928</v>
      </c>
      <c r="H330" s="21">
        <f t="shared" si="42"/>
        <v>34.929464864393928</v>
      </c>
      <c r="I330" s="23">
        <f t="shared" si="40"/>
        <v>454.0830432371211</v>
      </c>
      <c r="J330" s="36">
        <f t="shared" si="43"/>
        <v>454.0830432371211</v>
      </c>
    </row>
    <row r="331" spans="1:10">
      <c r="A331" s="15" t="s">
        <v>749</v>
      </c>
      <c r="B331" s="15" t="s">
        <v>754</v>
      </c>
      <c r="C331" s="16" t="s">
        <v>562</v>
      </c>
      <c r="D331" s="16" t="s">
        <v>580</v>
      </c>
      <c r="E331" s="41">
        <v>8.5991489364000007</v>
      </c>
      <c r="F331" s="21">
        <f t="shared" si="38"/>
        <v>9.409843112222223</v>
      </c>
      <c r="G331" s="21">
        <f t="shared" si="41"/>
        <v>9.2288845908333332</v>
      </c>
      <c r="H331" s="21">
        <f t="shared" si="42"/>
        <v>9.2288845908333332</v>
      </c>
      <c r="I331" s="23">
        <f t="shared" si="40"/>
        <v>119.97549968083334</v>
      </c>
      <c r="J331" s="36">
        <f t="shared" si="43"/>
        <v>119.97549968083334</v>
      </c>
    </row>
    <row r="332" spans="1:10">
      <c r="A332" s="15" t="s">
        <v>750</v>
      </c>
      <c r="B332" s="15" t="s">
        <v>754</v>
      </c>
      <c r="C332" s="16" t="s">
        <v>562</v>
      </c>
      <c r="D332" s="16" t="s">
        <v>107</v>
      </c>
      <c r="E332" s="41">
        <v>25.348085112</v>
      </c>
      <c r="F332" s="21">
        <f t="shared" si="38"/>
        <v>27.737803573737374</v>
      </c>
      <c r="G332" s="21">
        <f t="shared" si="41"/>
        <v>27.204384274242425</v>
      </c>
      <c r="H332" s="21">
        <f t="shared" si="42"/>
        <v>27.204384274242425</v>
      </c>
      <c r="I332" s="23">
        <f t="shared" si="40"/>
        <v>353.65699556515153</v>
      </c>
      <c r="J332" s="36">
        <f t="shared" si="43"/>
        <v>353.65699556515153</v>
      </c>
    </row>
    <row r="333" spans="1:10">
      <c r="A333" s="15" t="s">
        <v>135</v>
      </c>
      <c r="B333" s="15" t="s">
        <v>755</v>
      </c>
      <c r="C333" s="16" t="s">
        <v>562</v>
      </c>
      <c r="D333" s="16" t="s">
        <v>561</v>
      </c>
      <c r="E333" s="41">
        <v>4.0483404251999993</v>
      </c>
      <c r="F333" s="21">
        <f t="shared" ref="F333:F396" si="44">E333*G$8/11.88</f>
        <v>4.4300021487878771</v>
      </c>
      <c r="G333" s="21">
        <f t="shared" si="41"/>
        <v>4.3448097997727251</v>
      </c>
      <c r="H333" s="21">
        <f t="shared" si="42"/>
        <v>4.3448097997727251</v>
      </c>
      <c r="I333" s="23">
        <f t="shared" si="40"/>
        <v>56.48252739704543</v>
      </c>
      <c r="J333" s="36">
        <f t="shared" si="43"/>
        <v>56.48252739704543</v>
      </c>
    </row>
    <row r="334" spans="1:10">
      <c r="A334" s="15" t="s">
        <v>756</v>
      </c>
      <c r="B334" s="15" t="s">
        <v>755</v>
      </c>
      <c r="C334" s="16" t="s">
        <v>562</v>
      </c>
      <c r="D334" s="16" t="s">
        <v>52</v>
      </c>
      <c r="E334" s="41">
        <v>11.054297872799999</v>
      </c>
      <c r="F334" s="21">
        <f t="shared" si="44"/>
        <v>12.096453901212119</v>
      </c>
      <c r="G334" s="21">
        <f t="shared" si="41"/>
        <v>11.863829787727269</v>
      </c>
      <c r="H334" s="21">
        <f t="shared" si="42"/>
        <v>11.863829787727269</v>
      </c>
      <c r="I334" s="23">
        <f t="shared" si="40"/>
        <v>154.2297872404545</v>
      </c>
      <c r="J334" s="36">
        <f t="shared" si="43"/>
        <v>154.2297872404545</v>
      </c>
    </row>
    <row r="335" spans="1:10">
      <c r="A335" s="15" t="s">
        <v>757</v>
      </c>
      <c r="B335" s="15" t="s">
        <v>755</v>
      </c>
      <c r="C335" s="16" t="s">
        <v>562</v>
      </c>
      <c r="D335" s="16" t="s">
        <v>738</v>
      </c>
      <c r="E335" s="41">
        <v>10.9940425536</v>
      </c>
      <c r="F335" s="21">
        <f t="shared" si="44"/>
        <v>12.030517945858586</v>
      </c>
      <c r="G335" s="21">
        <f t="shared" si="41"/>
        <v>11.799161831515152</v>
      </c>
      <c r="H335" s="21">
        <f t="shared" si="42"/>
        <v>11.799161831515152</v>
      </c>
      <c r="I335" s="23">
        <f t="shared" si="40"/>
        <v>153.38910380969696</v>
      </c>
      <c r="J335" s="36">
        <f t="shared" si="43"/>
        <v>153.38910380969696</v>
      </c>
    </row>
    <row r="336" spans="1:10">
      <c r="A336" s="15" t="s">
        <v>758</v>
      </c>
      <c r="B336" s="15" t="s">
        <v>755</v>
      </c>
      <c r="C336" s="16" t="s">
        <v>562</v>
      </c>
      <c r="D336" s="16" t="s">
        <v>580</v>
      </c>
      <c r="E336" s="41">
        <v>4.677446808</v>
      </c>
      <c r="F336" s="21">
        <f t="shared" si="44"/>
        <v>5.1184182242424239</v>
      </c>
      <c r="G336" s="21">
        <f t="shared" si="41"/>
        <v>5.0199871045454545</v>
      </c>
      <c r="H336" s="21">
        <f t="shared" si="42"/>
        <v>5.0199871045454545</v>
      </c>
      <c r="I336" s="23">
        <f t="shared" si="40"/>
        <v>65.259832359090908</v>
      </c>
      <c r="J336" s="36">
        <f t="shared" si="43"/>
        <v>65.259832359090908</v>
      </c>
    </row>
    <row r="337" spans="1:10">
      <c r="A337" s="15" t="s">
        <v>759</v>
      </c>
      <c r="B337" s="15" t="s">
        <v>755</v>
      </c>
      <c r="C337" s="16" t="s">
        <v>562</v>
      </c>
      <c r="D337" s="16" t="s">
        <v>107</v>
      </c>
      <c r="E337" s="41">
        <v>9.8859574464000008</v>
      </c>
      <c r="F337" s="21">
        <f t="shared" si="44"/>
        <v>10.817966902626264</v>
      </c>
      <c r="G337" s="21">
        <f t="shared" si="41"/>
        <v>10.609929077575758</v>
      </c>
      <c r="H337" s="21">
        <f t="shared" si="42"/>
        <v>10.609929077575758</v>
      </c>
      <c r="I337" s="23">
        <f t="shared" si="40"/>
        <v>137.92907800848485</v>
      </c>
      <c r="J337" s="36">
        <f t="shared" si="43"/>
        <v>137.92907800848485</v>
      </c>
    </row>
    <row r="338" spans="1:10">
      <c r="A338" s="15" t="s">
        <v>512</v>
      </c>
      <c r="B338" s="15" t="s">
        <v>769</v>
      </c>
      <c r="C338" s="16" t="s">
        <v>562</v>
      </c>
      <c r="D338" s="16" t="s">
        <v>52</v>
      </c>
      <c r="E338" s="41">
        <v>6.2751485106382985</v>
      </c>
      <c r="F338" s="21">
        <f t="shared" si="44"/>
        <v>6.8667450032237269</v>
      </c>
      <c r="G338" s="21">
        <f t="shared" si="41"/>
        <v>6.7346922147001935</v>
      </c>
      <c r="H338" s="21">
        <f t="shared" si="42"/>
        <v>6.7346922147001935</v>
      </c>
      <c r="I338" s="23">
        <f t="shared" si="40"/>
        <v>87.550998791102515</v>
      </c>
      <c r="J338" s="36">
        <f t="shared" si="43"/>
        <v>87.550998791102515</v>
      </c>
    </row>
    <row r="339" spans="1:10">
      <c r="A339" s="15" t="s">
        <v>475</v>
      </c>
      <c r="B339" s="15" t="s">
        <v>769</v>
      </c>
      <c r="C339" s="16" t="s">
        <v>562</v>
      </c>
      <c r="D339" s="16" t="s">
        <v>54</v>
      </c>
      <c r="E339" s="41">
        <v>2.4341323404255317</v>
      </c>
      <c r="F339" s="21">
        <f t="shared" si="44"/>
        <v>2.6636128304319793</v>
      </c>
      <c r="G339" s="21">
        <f t="shared" si="41"/>
        <v>2.6123895067698255</v>
      </c>
      <c r="H339" s="21">
        <f t="shared" si="42"/>
        <v>2.6123895067698255</v>
      </c>
      <c r="I339" s="23">
        <f t="shared" si="40"/>
        <v>33.961063588007733</v>
      </c>
      <c r="J339" s="36">
        <f t="shared" si="43"/>
        <v>33.961063588007733</v>
      </c>
    </row>
    <row r="340" spans="1:10">
      <c r="A340" s="15" t="s">
        <v>277</v>
      </c>
      <c r="B340" s="15" t="s">
        <v>769</v>
      </c>
      <c r="C340" s="16" t="s">
        <v>562</v>
      </c>
      <c r="D340" s="16" t="s">
        <v>107</v>
      </c>
      <c r="E340" s="41">
        <v>7.5257119148936171</v>
      </c>
      <c r="F340" s="21">
        <f t="shared" si="44"/>
        <v>8.2352066408768536</v>
      </c>
      <c r="G340" s="21">
        <f t="shared" si="41"/>
        <v>8.0768372823984524</v>
      </c>
      <c r="H340" s="21">
        <f t="shared" si="42"/>
        <v>8.0768372823984524</v>
      </c>
      <c r="I340" s="23">
        <f t="shared" si="40"/>
        <v>104.99888467117988</v>
      </c>
      <c r="J340" s="36">
        <f t="shared" si="43"/>
        <v>104.99888467117988</v>
      </c>
    </row>
    <row r="341" spans="1:10">
      <c r="A341" s="15" t="s">
        <v>550</v>
      </c>
      <c r="B341" s="15" t="s">
        <v>769</v>
      </c>
      <c r="C341" s="16" t="s">
        <v>562</v>
      </c>
      <c r="D341" s="16" t="s">
        <v>561</v>
      </c>
      <c r="E341" s="41">
        <v>1.205900425531915</v>
      </c>
      <c r="F341" s="21">
        <f t="shared" si="44"/>
        <v>1.319588007736944</v>
      </c>
      <c r="G341" s="21">
        <f t="shared" si="41"/>
        <v>1.2942113152804642</v>
      </c>
      <c r="H341" s="21">
        <f t="shared" si="42"/>
        <v>1.2942113152804642</v>
      </c>
      <c r="I341" s="23">
        <f t="shared" si="40"/>
        <v>16.824747098646036</v>
      </c>
      <c r="J341" s="36">
        <f t="shared" si="43"/>
        <v>16.824747098646036</v>
      </c>
    </row>
    <row r="342" spans="1:10">
      <c r="A342" s="15" t="s">
        <v>278</v>
      </c>
      <c r="B342" s="15" t="s">
        <v>769</v>
      </c>
      <c r="C342" s="16" t="s">
        <v>562</v>
      </c>
      <c r="D342" s="16" t="s">
        <v>580</v>
      </c>
      <c r="E342" s="41">
        <v>1.7865191489361698</v>
      </c>
      <c r="F342" s="21">
        <f t="shared" si="44"/>
        <v>1.9549451966473237</v>
      </c>
      <c r="G342" s="21">
        <f t="shared" si="41"/>
        <v>1.9173500967117982</v>
      </c>
      <c r="H342" s="21">
        <f t="shared" si="42"/>
        <v>1.9173500967117982</v>
      </c>
      <c r="I342" s="23">
        <f t="shared" si="40"/>
        <v>24.925551257253378</v>
      </c>
      <c r="J342" s="36">
        <f t="shared" si="43"/>
        <v>24.925551257253378</v>
      </c>
    </row>
    <row r="343" spans="1:10">
      <c r="A343" s="15" t="s">
        <v>486</v>
      </c>
      <c r="B343" s="15" t="s">
        <v>770</v>
      </c>
      <c r="C343" s="16" t="s">
        <v>562</v>
      </c>
      <c r="D343" s="16" t="s">
        <v>52</v>
      </c>
      <c r="E343" s="41">
        <v>6.1188280851063812</v>
      </c>
      <c r="F343" s="21">
        <f t="shared" si="44"/>
        <v>6.6956872985170834</v>
      </c>
      <c r="G343" s="21">
        <f t="shared" si="41"/>
        <v>6.566924081237909</v>
      </c>
      <c r="H343" s="21">
        <f t="shared" si="42"/>
        <v>6.566924081237909</v>
      </c>
      <c r="I343" s="23">
        <f t="shared" si="40"/>
        <v>85.370013056092816</v>
      </c>
      <c r="J343" s="36">
        <f t="shared" si="43"/>
        <v>85.370013056092816</v>
      </c>
    </row>
    <row r="344" spans="1:10">
      <c r="A344" s="15" t="s">
        <v>474</v>
      </c>
      <c r="B344" s="15" t="s">
        <v>770</v>
      </c>
      <c r="C344" s="16" t="s">
        <v>562</v>
      </c>
      <c r="D344" s="16" t="s">
        <v>54</v>
      </c>
      <c r="E344" s="41">
        <v>2.3448063829787231</v>
      </c>
      <c r="F344" s="21">
        <f t="shared" si="44"/>
        <v>2.5658655705996125</v>
      </c>
      <c r="G344" s="21">
        <f t="shared" si="41"/>
        <v>2.5165220019342351</v>
      </c>
      <c r="H344" s="21">
        <f t="shared" si="42"/>
        <v>2.5165220019342351</v>
      </c>
      <c r="I344" s="23">
        <f t="shared" si="40"/>
        <v>32.71478602514506</v>
      </c>
      <c r="J344" s="36">
        <f t="shared" si="43"/>
        <v>32.71478602514506</v>
      </c>
    </row>
    <row r="345" spans="1:10">
      <c r="A345" s="15" t="s">
        <v>499</v>
      </c>
      <c r="B345" s="15" t="s">
        <v>770</v>
      </c>
      <c r="C345" s="16" t="s">
        <v>562</v>
      </c>
      <c r="D345" s="16" t="s">
        <v>561</v>
      </c>
      <c r="E345" s="41">
        <v>1.1389059574468083</v>
      </c>
      <c r="F345" s="21">
        <f t="shared" si="44"/>
        <v>1.246277562862669</v>
      </c>
      <c r="G345" s="21">
        <f t="shared" si="41"/>
        <v>1.2223106866537714</v>
      </c>
      <c r="H345" s="21">
        <f t="shared" si="42"/>
        <v>1.2223106866537714</v>
      </c>
      <c r="I345" s="23">
        <f t="shared" si="40"/>
        <v>15.890038926499029</v>
      </c>
      <c r="J345" s="36">
        <f t="shared" si="43"/>
        <v>15.890038926499029</v>
      </c>
    </row>
    <row r="346" spans="1:10">
      <c r="A346" s="15" t="s">
        <v>771</v>
      </c>
      <c r="B346" s="15" t="s">
        <v>770</v>
      </c>
      <c r="C346" s="16" t="s">
        <v>562</v>
      </c>
      <c r="D346" s="16" t="s">
        <v>580</v>
      </c>
      <c r="E346" s="41">
        <v>1.9077446808</v>
      </c>
      <c r="F346" s="21">
        <f t="shared" si="44"/>
        <v>2.0875993981818182</v>
      </c>
      <c r="G346" s="21">
        <f t="shared" si="41"/>
        <v>2.0474532559090908</v>
      </c>
      <c r="H346" s="21">
        <f t="shared" si="42"/>
        <v>2.0474532559090908</v>
      </c>
      <c r="I346" s="23">
        <f t="shared" si="40"/>
        <v>26.616892326818181</v>
      </c>
      <c r="J346" s="36">
        <f t="shared" si="43"/>
        <v>26.616892326818181</v>
      </c>
    </row>
    <row r="347" spans="1:10">
      <c r="A347" s="15" t="s">
        <v>772</v>
      </c>
      <c r="B347" s="15" t="s">
        <v>770</v>
      </c>
      <c r="C347" s="16" t="s">
        <v>562</v>
      </c>
      <c r="D347" s="16" t="s">
        <v>107</v>
      </c>
      <c r="E347" s="41">
        <v>6.8834042555999995</v>
      </c>
      <c r="F347" s="21">
        <f t="shared" si="44"/>
        <v>7.5323447241414136</v>
      </c>
      <c r="G347" s="21">
        <f t="shared" si="41"/>
        <v>7.3874919409848481</v>
      </c>
      <c r="H347" s="21">
        <f t="shared" si="42"/>
        <v>7.3874919409848481</v>
      </c>
      <c r="I347" s="23">
        <f t="shared" si="40"/>
        <v>96.037395232803021</v>
      </c>
      <c r="J347" s="36">
        <f t="shared" si="43"/>
        <v>96.037395232803021</v>
      </c>
    </row>
    <row r="348" spans="1:10">
      <c r="A348" s="15" t="s">
        <v>214</v>
      </c>
      <c r="B348" s="15" t="s">
        <v>775</v>
      </c>
      <c r="C348" s="16" t="s">
        <v>562</v>
      </c>
      <c r="D348" s="16" t="s">
        <v>52</v>
      </c>
      <c r="E348" s="41">
        <v>7.8383527659574472</v>
      </c>
      <c r="F348" s="21">
        <f t="shared" si="44"/>
        <v>8.5773220502901353</v>
      </c>
      <c r="G348" s="21">
        <f t="shared" si="41"/>
        <v>8.4123735493230178</v>
      </c>
      <c r="H348" s="21">
        <f t="shared" si="42"/>
        <v>8.4123735493230178</v>
      </c>
      <c r="I348" s="23">
        <f t="shared" si="40"/>
        <v>109.36085614119922</v>
      </c>
      <c r="J348" s="36">
        <f t="shared" si="43"/>
        <v>109.36085614119922</v>
      </c>
    </row>
    <row r="349" spans="1:10">
      <c r="A349" s="15" t="s">
        <v>569</v>
      </c>
      <c r="B349" s="15" t="s">
        <v>775</v>
      </c>
      <c r="C349" s="16" t="s">
        <v>562</v>
      </c>
      <c r="D349" s="16" t="s">
        <v>54</v>
      </c>
      <c r="E349" s="41">
        <v>3.5283753191489367</v>
      </c>
      <c r="F349" s="21">
        <f t="shared" si="44"/>
        <v>3.8610167633784656</v>
      </c>
      <c r="G349" s="21">
        <f t="shared" si="41"/>
        <v>3.7867664410058026</v>
      </c>
      <c r="H349" s="21">
        <f t="shared" si="42"/>
        <v>3.7867664410058026</v>
      </c>
      <c r="I349" s="23">
        <f t="shared" si="40"/>
        <v>49.227963733075434</v>
      </c>
      <c r="J349" s="36">
        <f t="shared" si="43"/>
        <v>49.227963733075434</v>
      </c>
    </row>
    <row r="350" spans="1:10">
      <c r="A350" s="15" t="s">
        <v>138</v>
      </c>
      <c r="B350" s="15" t="s">
        <v>775</v>
      </c>
      <c r="C350" s="16" t="s">
        <v>562</v>
      </c>
      <c r="D350" s="16" t="s">
        <v>561</v>
      </c>
      <c r="E350" s="41">
        <v>1.7865191489361698</v>
      </c>
      <c r="F350" s="21">
        <f t="shared" si="44"/>
        <v>1.9549451966473237</v>
      </c>
      <c r="G350" s="21">
        <f t="shared" si="41"/>
        <v>1.9173500967117982</v>
      </c>
      <c r="H350" s="21">
        <f t="shared" si="42"/>
        <v>1.9173500967117982</v>
      </c>
      <c r="I350" s="23">
        <f t="shared" si="40"/>
        <v>24.925551257253378</v>
      </c>
      <c r="J350" s="36">
        <f t="shared" si="43"/>
        <v>24.925551257253378</v>
      </c>
    </row>
    <row r="351" spans="1:10">
      <c r="A351" s="15" t="s">
        <v>773</v>
      </c>
      <c r="B351" s="15" t="s">
        <v>775</v>
      </c>
      <c r="C351" s="16" t="s">
        <v>562</v>
      </c>
      <c r="D351" s="16" t="s">
        <v>580</v>
      </c>
      <c r="E351" s="41">
        <v>2.1875744676000002</v>
      </c>
      <c r="F351" s="21">
        <f t="shared" si="44"/>
        <v>2.3938104443434343</v>
      </c>
      <c r="G351" s="21">
        <f t="shared" si="41"/>
        <v>2.3477756281060604</v>
      </c>
      <c r="H351" s="21">
        <f t="shared" si="42"/>
        <v>2.3477756281060604</v>
      </c>
      <c r="I351" s="23">
        <f t="shared" si="40"/>
        <v>30.521083165378787</v>
      </c>
      <c r="J351" s="36">
        <f t="shared" si="43"/>
        <v>30.521083165378787</v>
      </c>
    </row>
    <row r="352" spans="1:10">
      <c r="A352" s="15" t="s">
        <v>774</v>
      </c>
      <c r="B352" s="15" t="s">
        <v>775</v>
      </c>
      <c r="C352" s="16" t="s">
        <v>562</v>
      </c>
      <c r="D352" s="16" t="s">
        <v>107</v>
      </c>
      <c r="E352" s="41">
        <v>4.3057021272</v>
      </c>
      <c r="F352" s="21">
        <f t="shared" si="44"/>
        <v>4.7116269068686867</v>
      </c>
      <c r="G352" s="21">
        <f t="shared" si="41"/>
        <v>4.6210186971212117</v>
      </c>
      <c r="H352" s="21">
        <f t="shared" si="42"/>
        <v>4.6210186971212117</v>
      </c>
      <c r="I352" s="23">
        <f t="shared" si="40"/>
        <v>60.073243062575756</v>
      </c>
      <c r="J352" s="36">
        <f t="shared" si="43"/>
        <v>60.073243062575756</v>
      </c>
    </row>
    <row r="353" spans="1:10">
      <c r="A353" s="15" t="s">
        <v>212</v>
      </c>
      <c r="B353" s="15" t="s">
        <v>775</v>
      </c>
      <c r="C353" s="16" t="s">
        <v>562</v>
      </c>
      <c r="D353" s="16" t="s">
        <v>52</v>
      </c>
      <c r="E353" s="41">
        <v>7.7490268085106386</v>
      </c>
      <c r="F353" s="21">
        <f t="shared" si="44"/>
        <v>8.4795747904577681</v>
      </c>
      <c r="G353" s="21">
        <f t="shared" si="41"/>
        <v>8.3165060444874275</v>
      </c>
      <c r="H353" s="21">
        <f t="shared" si="42"/>
        <v>8.3165060444874275</v>
      </c>
      <c r="I353" s="23">
        <f t="shared" si="40"/>
        <v>108.11457857833655</v>
      </c>
      <c r="J353" s="36">
        <f t="shared" si="43"/>
        <v>108.11457857833655</v>
      </c>
    </row>
    <row r="354" spans="1:10">
      <c r="A354" s="15" t="s">
        <v>567</v>
      </c>
      <c r="B354" s="15" t="s">
        <v>775</v>
      </c>
      <c r="C354" s="16" t="s">
        <v>562</v>
      </c>
      <c r="D354" s="16" t="s">
        <v>54</v>
      </c>
      <c r="E354" s="41">
        <v>3.9080106382978723</v>
      </c>
      <c r="F354" s="21">
        <f t="shared" si="44"/>
        <v>4.2764426176660217</v>
      </c>
      <c r="G354" s="21">
        <f t="shared" si="41"/>
        <v>4.1942033365570603</v>
      </c>
      <c r="H354" s="21">
        <f t="shared" si="42"/>
        <v>4.1942033365570603</v>
      </c>
      <c r="I354" s="23">
        <f t="shared" si="40"/>
        <v>54.52464337524178</v>
      </c>
      <c r="J354" s="36">
        <f t="shared" si="43"/>
        <v>54.52464337524178</v>
      </c>
    </row>
    <row r="355" spans="1:10">
      <c r="A355" s="15" t="s">
        <v>136</v>
      </c>
      <c r="B355" s="15" t="s">
        <v>775</v>
      </c>
      <c r="C355" s="16" t="s">
        <v>562</v>
      </c>
      <c r="D355" s="16" t="s">
        <v>561</v>
      </c>
      <c r="E355" s="41">
        <v>1.8535136170212765</v>
      </c>
      <c r="F355" s="21">
        <f t="shared" si="44"/>
        <v>2.0282556415215987</v>
      </c>
      <c r="G355" s="21">
        <f t="shared" si="41"/>
        <v>1.989250725338491</v>
      </c>
      <c r="H355" s="21">
        <f t="shared" si="42"/>
        <v>1.989250725338491</v>
      </c>
      <c r="I355" s="23">
        <f t="shared" si="40"/>
        <v>25.860259429400383</v>
      </c>
      <c r="J355" s="36">
        <f t="shared" si="43"/>
        <v>25.860259429400383</v>
      </c>
    </row>
    <row r="356" spans="1:10">
      <c r="A356" s="15" t="s">
        <v>776</v>
      </c>
      <c r="B356" s="15" t="s">
        <v>775</v>
      </c>
      <c r="C356" s="16" t="s">
        <v>562</v>
      </c>
      <c r="D356" s="16" t="s">
        <v>580</v>
      </c>
      <c r="E356" s="41">
        <v>2.1916595747999996</v>
      </c>
      <c r="F356" s="21">
        <f t="shared" si="44"/>
        <v>2.3982806794949489</v>
      </c>
      <c r="G356" s="21">
        <f t="shared" si="41"/>
        <v>2.3521598971969691</v>
      </c>
      <c r="H356" s="21">
        <f t="shared" si="42"/>
        <v>2.3521598971969691</v>
      </c>
      <c r="I356" s="23">
        <f t="shared" si="40"/>
        <v>30.5780786635606</v>
      </c>
      <c r="J356" s="36">
        <f t="shared" si="43"/>
        <v>30.5780786635606</v>
      </c>
    </row>
    <row r="357" spans="1:10">
      <c r="A357" s="15" t="s">
        <v>777</v>
      </c>
      <c r="B357" s="15" t="s">
        <v>775</v>
      </c>
      <c r="C357" s="16" t="s">
        <v>562</v>
      </c>
      <c r="D357" s="16" t="s">
        <v>107</v>
      </c>
      <c r="E357" s="41">
        <v>3.4845957443999995</v>
      </c>
      <c r="F357" s="21">
        <f t="shared" si="44"/>
        <v>3.8131098213131307</v>
      </c>
      <c r="G357" s="21">
        <f t="shared" si="41"/>
        <v>3.739780786287878</v>
      </c>
      <c r="H357" s="21">
        <f t="shared" si="42"/>
        <v>3.739780786287878</v>
      </c>
      <c r="I357" s="23">
        <f t="shared" si="40"/>
        <v>48.617150221742413</v>
      </c>
      <c r="J357" s="36">
        <f t="shared" si="43"/>
        <v>48.617150221742413</v>
      </c>
    </row>
    <row r="358" spans="1:10">
      <c r="A358" s="15" t="s">
        <v>778</v>
      </c>
      <c r="B358" s="15" t="s">
        <v>0</v>
      </c>
      <c r="C358" s="16" t="s">
        <v>562</v>
      </c>
      <c r="D358" s="16" t="s">
        <v>561</v>
      </c>
      <c r="E358" s="41">
        <v>2.0966808510599999</v>
      </c>
      <c r="F358" s="21">
        <f t="shared" si="44"/>
        <v>2.2943477326414139</v>
      </c>
      <c r="G358" s="21">
        <f t="shared" si="41"/>
        <v>2.2502256608598481</v>
      </c>
      <c r="H358" s="21">
        <f t="shared" si="42"/>
        <v>2.2502256608598481</v>
      </c>
      <c r="I358" s="23">
        <f t="shared" si="40"/>
        <v>29.252933591178028</v>
      </c>
      <c r="J358" s="36">
        <f t="shared" si="43"/>
        <v>29.252933591178028</v>
      </c>
    </row>
    <row r="359" spans="1:10">
      <c r="A359" s="15" t="s">
        <v>779</v>
      </c>
      <c r="B359" s="15" t="s">
        <v>0</v>
      </c>
      <c r="C359" s="16" t="s">
        <v>562</v>
      </c>
      <c r="D359" s="16" t="s">
        <v>52</v>
      </c>
      <c r="E359" s="41">
        <v>7.0263829787160006</v>
      </c>
      <c r="F359" s="21">
        <f t="shared" si="44"/>
        <v>7.6888029228373735</v>
      </c>
      <c r="G359" s="21">
        <f t="shared" si="41"/>
        <v>7.540941328167424</v>
      </c>
      <c r="H359" s="21">
        <f t="shared" si="42"/>
        <v>7.540941328167424</v>
      </c>
      <c r="I359" s="23">
        <f t="shared" ref="I359:I422" si="45">F359*$I$9</f>
        <v>98.032237266176509</v>
      </c>
      <c r="J359" s="36">
        <f t="shared" si="43"/>
        <v>98.032237266176509</v>
      </c>
    </row>
    <row r="360" spans="1:10">
      <c r="A360" s="15" t="s">
        <v>780</v>
      </c>
      <c r="B360" s="15" t="s">
        <v>0</v>
      </c>
      <c r="C360" s="16" t="s">
        <v>562</v>
      </c>
      <c r="D360" s="16" t="s">
        <v>54</v>
      </c>
      <c r="E360" s="41">
        <v>9.6183829787999997</v>
      </c>
      <c r="F360" s="21">
        <f t="shared" si="44"/>
        <v>10.525166559292929</v>
      </c>
      <c r="G360" s="21">
        <f t="shared" ref="G360:G423" si="46">I360/$G$8</f>
        <v>10.322759510075757</v>
      </c>
      <c r="H360" s="21">
        <f t="shared" ref="H360:H423" si="47">J360/$G$8</f>
        <v>10.322759510075757</v>
      </c>
      <c r="I360" s="23">
        <f t="shared" si="45"/>
        <v>134.19587363098483</v>
      </c>
      <c r="J360" s="36">
        <f t="shared" si="43"/>
        <v>134.19587363098483</v>
      </c>
    </row>
    <row r="361" spans="1:10">
      <c r="A361" s="15" t="s">
        <v>535</v>
      </c>
      <c r="B361" s="15" t="s">
        <v>781</v>
      </c>
      <c r="C361" s="16" t="s">
        <v>562</v>
      </c>
      <c r="D361" s="16" t="s">
        <v>52</v>
      </c>
      <c r="E361" s="41">
        <v>9.8928497872340397</v>
      </c>
      <c r="F361" s="21">
        <f t="shared" si="44"/>
        <v>10.825509026434554</v>
      </c>
      <c r="G361" s="21">
        <f t="shared" si="46"/>
        <v>10.617326160541582</v>
      </c>
      <c r="H361" s="21">
        <f t="shared" si="47"/>
        <v>10.617326160541582</v>
      </c>
      <c r="I361" s="23">
        <f t="shared" si="45"/>
        <v>138.02524008704057</v>
      </c>
      <c r="J361" s="36">
        <f t="shared" si="43"/>
        <v>138.02524008704057</v>
      </c>
    </row>
    <row r="362" spans="1:10">
      <c r="A362" s="15" t="s">
        <v>492</v>
      </c>
      <c r="B362" s="15" t="s">
        <v>781</v>
      </c>
      <c r="C362" s="16" t="s">
        <v>562</v>
      </c>
      <c r="D362" s="16" t="s">
        <v>54</v>
      </c>
      <c r="E362" s="41">
        <v>4.6002868085106376</v>
      </c>
      <c r="F362" s="21">
        <f t="shared" si="44"/>
        <v>5.0339838813668587</v>
      </c>
      <c r="G362" s="21">
        <f t="shared" si="46"/>
        <v>4.9371764990328808</v>
      </c>
      <c r="H362" s="21">
        <f t="shared" si="47"/>
        <v>4.9371764990328808</v>
      </c>
      <c r="I362" s="23">
        <f t="shared" si="45"/>
        <v>64.183294487427446</v>
      </c>
      <c r="J362" s="36">
        <f t="shared" si="43"/>
        <v>64.183294487427446</v>
      </c>
    </row>
    <row r="363" spans="1:10">
      <c r="A363" s="15" t="s">
        <v>549</v>
      </c>
      <c r="B363" s="15" t="s">
        <v>781</v>
      </c>
      <c r="C363" s="16" t="s">
        <v>562</v>
      </c>
      <c r="D363" s="16" t="s">
        <v>561</v>
      </c>
      <c r="E363" s="41">
        <v>2.3448063829787231</v>
      </c>
      <c r="F363" s="21">
        <f t="shared" si="44"/>
        <v>2.5658655705996125</v>
      </c>
      <c r="G363" s="21">
        <f t="shared" si="46"/>
        <v>2.5165220019342351</v>
      </c>
      <c r="H363" s="21">
        <f t="shared" si="47"/>
        <v>2.5165220019342351</v>
      </c>
      <c r="I363" s="23">
        <f t="shared" si="45"/>
        <v>32.71478602514506</v>
      </c>
      <c r="J363" s="36">
        <f t="shared" si="43"/>
        <v>32.71478602514506</v>
      </c>
    </row>
    <row r="364" spans="1:10">
      <c r="A364" s="15" t="s">
        <v>472</v>
      </c>
      <c r="B364" s="15" t="s">
        <v>782</v>
      </c>
      <c r="C364" s="16" t="s">
        <v>562</v>
      </c>
      <c r="D364" s="16" t="s">
        <v>52</v>
      </c>
      <c r="E364" s="41">
        <v>8.9325957446808513</v>
      </c>
      <c r="F364" s="21">
        <f t="shared" si="44"/>
        <v>9.7747259832366211</v>
      </c>
      <c r="G364" s="21">
        <f t="shared" si="46"/>
        <v>9.5867504835589941</v>
      </c>
      <c r="H364" s="21">
        <f t="shared" si="47"/>
        <v>9.5867504835589941</v>
      </c>
      <c r="I364" s="23">
        <f t="shared" si="45"/>
        <v>124.62775628626692</v>
      </c>
      <c r="J364" s="36">
        <f t="shared" si="43"/>
        <v>124.62775628626692</v>
      </c>
    </row>
    <row r="365" spans="1:10">
      <c r="A365" s="15" t="s">
        <v>473</v>
      </c>
      <c r="B365" s="15" t="s">
        <v>782</v>
      </c>
      <c r="C365" s="16" t="s">
        <v>562</v>
      </c>
      <c r="D365" s="16" t="s">
        <v>54</v>
      </c>
      <c r="E365" s="41">
        <v>4.3993034042553187</v>
      </c>
      <c r="F365" s="21">
        <f t="shared" si="44"/>
        <v>4.8140525467440352</v>
      </c>
      <c r="G365" s="21">
        <f t="shared" si="46"/>
        <v>4.7214746131528038</v>
      </c>
      <c r="H365" s="21">
        <f t="shared" si="47"/>
        <v>4.7214746131528038</v>
      </c>
      <c r="I365" s="23">
        <f t="shared" si="45"/>
        <v>61.379169970986446</v>
      </c>
      <c r="J365" s="36">
        <f t="shared" si="43"/>
        <v>61.379169970986446</v>
      </c>
    </row>
    <row r="366" spans="1:10">
      <c r="A366" s="15" t="s">
        <v>500</v>
      </c>
      <c r="B366" s="15" t="s">
        <v>782</v>
      </c>
      <c r="C366" s="16" t="s">
        <v>562</v>
      </c>
      <c r="D366" s="16" t="s">
        <v>561</v>
      </c>
      <c r="E366" s="41">
        <v>2.2331489361702128</v>
      </c>
      <c r="F366" s="21">
        <f t="shared" si="44"/>
        <v>2.4436814958091553</v>
      </c>
      <c r="G366" s="21">
        <f t="shared" si="46"/>
        <v>2.3966876208897485</v>
      </c>
      <c r="H366" s="21">
        <f t="shared" si="47"/>
        <v>2.3966876208897485</v>
      </c>
      <c r="I366" s="23">
        <f t="shared" si="45"/>
        <v>31.156939071566729</v>
      </c>
      <c r="J366" s="36">
        <f t="shared" si="43"/>
        <v>31.156939071566729</v>
      </c>
    </row>
    <row r="367" spans="1:10">
      <c r="A367" s="15" t="s">
        <v>57</v>
      </c>
      <c r="B367" s="15" t="s">
        <v>783</v>
      </c>
      <c r="C367" s="16" t="s">
        <v>562</v>
      </c>
      <c r="D367" s="16" t="s">
        <v>52</v>
      </c>
      <c r="E367" s="41">
        <v>10.562794468085105</v>
      </c>
      <c r="F367" s="21">
        <f t="shared" si="44"/>
        <v>11.558613475177303</v>
      </c>
      <c r="G367" s="21">
        <f t="shared" si="46"/>
        <v>11.336332446808509</v>
      </c>
      <c r="H367" s="21">
        <f t="shared" si="47"/>
        <v>11.336332446808509</v>
      </c>
      <c r="I367" s="23">
        <f t="shared" si="45"/>
        <v>147.37232180851061</v>
      </c>
      <c r="J367" s="36">
        <f t="shared" si="43"/>
        <v>147.37232180851061</v>
      </c>
    </row>
    <row r="368" spans="1:10">
      <c r="A368" s="15" t="s">
        <v>572</v>
      </c>
      <c r="B368" s="15" t="s">
        <v>783</v>
      </c>
      <c r="C368" s="16" t="s">
        <v>562</v>
      </c>
      <c r="D368" s="16" t="s">
        <v>54</v>
      </c>
      <c r="E368" s="41">
        <v>5.5828723404255332</v>
      </c>
      <c r="F368" s="21">
        <f t="shared" si="44"/>
        <v>6.1092037395228891</v>
      </c>
      <c r="G368" s="21">
        <f t="shared" si="46"/>
        <v>5.9917190522243722</v>
      </c>
      <c r="H368" s="21">
        <f t="shared" si="47"/>
        <v>5.9917190522243722</v>
      </c>
      <c r="I368" s="23">
        <f t="shared" si="45"/>
        <v>77.892347678916835</v>
      </c>
      <c r="J368" s="36">
        <f t="shared" si="43"/>
        <v>77.892347678916835</v>
      </c>
    </row>
    <row r="369" spans="1:10">
      <c r="A369" s="15" t="s">
        <v>141</v>
      </c>
      <c r="B369" s="15" t="s">
        <v>783</v>
      </c>
      <c r="C369" s="16" t="s">
        <v>562</v>
      </c>
      <c r="D369" s="16" t="s">
        <v>561</v>
      </c>
      <c r="E369" s="41">
        <v>2.8137676595744683</v>
      </c>
      <c r="F369" s="21">
        <f t="shared" si="44"/>
        <v>3.0790386847195355</v>
      </c>
      <c r="G369" s="21">
        <f t="shared" si="46"/>
        <v>3.0198264023210828</v>
      </c>
      <c r="H369" s="21">
        <f t="shared" si="47"/>
        <v>3.0198264023210828</v>
      </c>
      <c r="I369" s="23">
        <f t="shared" si="45"/>
        <v>39.257743230174079</v>
      </c>
      <c r="J369" s="36">
        <f t="shared" si="43"/>
        <v>39.257743230174079</v>
      </c>
    </row>
    <row r="370" spans="1:10">
      <c r="A370" s="15" t="s">
        <v>213</v>
      </c>
      <c r="B370" s="15" t="s">
        <v>784</v>
      </c>
      <c r="C370" s="16" t="s">
        <v>562</v>
      </c>
      <c r="D370" s="16" t="s">
        <v>52</v>
      </c>
      <c r="E370" s="41">
        <v>11.47838553191489</v>
      </c>
      <c r="F370" s="21">
        <f t="shared" si="44"/>
        <v>12.560522888459055</v>
      </c>
      <c r="G370" s="21">
        <f t="shared" si="46"/>
        <v>12.318974371373304</v>
      </c>
      <c r="H370" s="21">
        <f t="shared" si="47"/>
        <v>12.318974371373304</v>
      </c>
      <c r="I370" s="23">
        <f t="shared" si="45"/>
        <v>160.14666682785295</v>
      </c>
      <c r="J370" s="36">
        <f t="shared" si="43"/>
        <v>160.14666682785295</v>
      </c>
    </row>
    <row r="371" spans="1:10">
      <c r="A371" s="15" t="s">
        <v>568</v>
      </c>
      <c r="B371" s="15" t="s">
        <v>784</v>
      </c>
      <c r="C371" s="16" t="s">
        <v>562</v>
      </c>
      <c r="D371" s="16" t="s">
        <v>54</v>
      </c>
      <c r="E371" s="41">
        <v>5.850850212765959</v>
      </c>
      <c r="F371" s="21">
        <f t="shared" si="44"/>
        <v>6.4024455190199889</v>
      </c>
      <c r="G371" s="21">
        <f t="shared" si="46"/>
        <v>6.2793215667311424</v>
      </c>
      <c r="H371" s="21">
        <f t="shared" si="47"/>
        <v>6.2793215667311424</v>
      </c>
      <c r="I371" s="23">
        <f t="shared" si="45"/>
        <v>81.631180367504854</v>
      </c>
      <c r="J371" s="36">
        <f t="shared" si="43"/>
        <v>81.631180367504854</v>
      </c>
    </row>
    <row r="372" spans="1:10">
      <c r="A372" s="15" t="s">
        <v>137</v>
      </c>
      <c r="B372" s="15" t="s">
        <v>784</v>
      </c>
      <c r="C372" s="16" t="s">
        <v>562</v>
      </c>
      <c r="D372" s="16" t="s">
        <v>561</v>
      </c>
      <c r="E372" s="41">
        <v>2.9254251063829795</v>
      </c>
      <c r="F372" s="21">
        <f t="shared" si="44"/>
        <v>3.2012227595099945</v>
      </c>
      <c r="G372" s="21">
        <f t="shared" si="46"/>
        <v>3.1396607833655712</v>
      </c>
      <c r="H372" s="21">
        <f t="shared" si="47"/>
        <v>3.1396607833655712</v>
      </c>
      <c r="I372" s="23">
        <f t="shared" si="45"/>
        <v>40.815590183752427</v>
      </c>
      <c r="J372" s="36">
        <f t="shared" si="43"/>
        <v>40.815590183752427</v>
      </c>
    </row>
    <row r="373" spans="1:10">
      <c r="A373" s="15" t="s">
        <v>233</v>
      </c>
      <c r="B373" s="15" t="s">
        <v>786</v>
      </c>
      <c r="C373" s="16" t="s">
        <v>562</v>
      </c>
      <c r="D373" s="16" t="s">
        <v>561</v>
      </c>
      <c r="E373" s="41">
        <v>2.2787234042553193</v>
      </c>
      <c r="F373" s="21">
        <f t="shared" si="44"/>
        <v>2.493552546744036</v>
      </c>
      <c r="G373" s="21">
        <f t="shared" si="46"/>
        <v>2.4455996131528046</v>
      </c>
      <c r="H373" s="21">
        <f t="shared" si="47"/>
        <v>2.4455996131528046</v>
      </c>
      <c r="I373" s="23">
        <f t="shared" si="45"/>
        <v>31.79279497098646</v>
      </c>
      <c r="J373" s="36">
        <f t="shared" si="43"/>
        <v>31.79279497098646</v>
      </c>
    </row>
    <row r="374" spans="1:10">
      <c r="A374" s="15" t="s">
        <v>785</v>
      </c>
      <c r="B374" s="15" t="s">
        <v>786</v>
      </c>
      <c r="C374" s="16" t="s">
        <v>562</v>
      </c>
      <c r="D374" s="16" t="s">
        <v>580</v>
      </c>
      <c r="E374" s="41">
        <v>2.9065531920000001</v>
      </c>
      <c r="F374" s="21">
        <f t="shared" si="44"/>
        <v>3.1805716747474748</v>
      </c>
      <c r="G374" s="21">
        <f t="shared" si="46"/>
        <v>3.1194068348484851</v>
      </c>
      <c r="H374" s="21">
        <f t="shared" si="47"/>
        <v>3.1194068348484851</v>
      </c>
      <c r="I374" s="23">
        <f t="shared" si="45"/>
        <v>40.552288853030305</v>
      </c>
      <c r="J374" s="36">
        <f t="shared" si="43"/>
        <v>40.552288853030305</v>
      </c>
    </row>
    <row r="375" spans="1:10">
      <c r="A375" s="15" t="s">
        <v>234</v>
      </c>
      <c r="B375" s="15" t="s">
        <v>786</v>
      </c>
      <c r="C375" s="16" t="s">
        <v>562</v>
      </c>
      <c r="D375" s="16" t="s">
        <v>52</v>
      </c>
      <c r="E375" s="41">
        <v>9.8928497872340397</v>
      </c>
      <c r="F375" s="21">
        <f t="shared" si="44"/>
        <v>10.825509026434554</v>
      </c>
      <c r="G375" s="21">
        <f t="shared" si="46"/>
        <v>10.617326160541582</v>
      </c>
      <c r="H375" s="21">
        <f t="shared" si="47"/>
        <v>10.617326160541582</v>
      </c>
      <c r="I375" s="23">
        <f t="shared" si="45"/>
        <v>138.02524008704057</v>
      </c>
      <c r="J375" s="36">
        <f t="shared" si="43"/>
        <v>138.02524008704057</v>
      </c>
    </row>
    <row r="376" spans="1:10">
      <c r="A376" s="15" t="s">
        <v>216</v>
      </c>
      <c r="B376" s="15" t="s">
        <v>788</v>
      </c>
      <c r="C376" s="16" t="s">
        <v>562</v>
      </c>
      <c r="D376" s="16" t="s">
        <v>52</v>
      </c>
      <c r="E376" s="41">
        <v>7.2577340425531922</v>
      </c>
      <c r="F376" s="21">
        <f t="shared" si="44"/>
        <v>7.9419648613797555</v>
      </c>
      <c r="G376" s="21">
        <f t="shared" si="46"/>
        <v>7.789234767891684</v>
      </c>
      <c r="H376" s="21">
        <f t="shared" si="47"/>
        <v>7.789234767891684</v>
      </c>
      <c r="I376" s="23">
        <f t="shared" si="45"/>
        <v>101.26005198259189</v>
      </c>
      <c r="J376" s="36">
        <f t="shared" si="43"/>
        <v>101.26005198259189</v>
      </c>
    </row>
    <row r="377" spans="1:10">
      <c r="A377" s="15" t="s">
        <v>471</v>
      </c>
      <c r="B377" s="15" t="s">
        <v>788</v>
      </c>
      <c r="C377" s="16" t="s">
        <v>562</v>
      </c>
      <c r="D377" s="16" t="s">
        <v>54</v>
      </c>
      <c r="E377" s="41">
        <v>4.3993034042553187</v>
      </c>
      <c r="F377" s="21">
        <f t="shared" si="44"/>
        <v>4.8140525467440352</v>
      </c>
      <c r="G377" s="21">
        <f t="shared" si="46"/>
        <v>4.7214746131528038</v>
      </c>
      <c r="H377" s="21">
        <f t="shared" si="47"/>
        <v>4.7214746131528038</v>
      </c>
      <c r="I377" s="23">
        <f t="shared" si="45"/>
        <v>61.379169970986446</v>
      </c>
      <c r="J377" s="36">
        <f t="shared" si="43"/>
        <v>61.379169970986446</v>
      </c>
    </row>
    <row r="378" spans="1:10">
      <c r="A378" s="15" t="s">
        <v>140</v>
      </c>
      <c r="B378" s="15" t="s">
        <v>788</v>
      </c>
      <c r="C378" s="16" t="s">
        <v>562</v>
      </c>
      <c r="D378" s="16" t="s">
        <v>561</v>
      </c>
      <c r="E378" s="41">
        <v>2.1214914893617021</v>
      </c>
      <c r="F378" s="21">
        <f t="shared" si="44"/>
        <v>2.3214974210186976</v>
      </c>
      <c r="G378" s="21">
        <f t="shared" si="46"/>
        <v>2.276853239845261</v>
      </c>
      <c r="H378" s="21">
        <f t="shared" si="47"/>
        <v>2.276853239845261</v>
      </c>
      <c r="I378" s="23">
        <f t="shared" si="45"/>
        <v>29.599092117988395</v>
      </c>
      <c r="J378" s="36">
        <f t="shared" si="43"/>
        <v>29.599092117988395</v>
      </c>
    </row>
    <row r="379" spans="1:10">
      <c r="A379" s="15" t="s">
        <v>215</v>
      </c>
      <c r="B379" s="15" t="s">
        <v>789</v>
      </c>
      <c r="C379" s="16" t="s">
        <v>562</v>
      </c>
      <c r="D379" s="16" t="s">
        <v>52</v>
      </c>
      <c r="E379" s="41">
        <v>11.143413191489362</v>
      </c>
      <c r="F379" s="21">
        <f t="shared" si="44"/>
        <v>12.193970664087685</v>
      </c>
      <c r="G379" s="21">
        <f t="shared" si="46"/>
        <v>11.959471228239844</v>
      </c>
      <c r="H379" s="21">
        <f t="shared" si="47"/>
        <v>11.959471228239844</v>
      </c>
      <c r="I379" s="23">
        <f t="shared" si="45"/>
        <v>155.47312596711797</v>
      </c>
      <c r="J379" s="36">
        <f t="shared" si="43"/>
        <v>155.47312596711797</v>
      </c>
    </row>
    <row r="380" spans="1:10">
      <c r="A380" s="15" t="s">
        <v>470</v>
      </c>
      <c r="B380" s="15" t="s">
        <v>789</v>
      </c>
      <c r="C380" s="16" t="s">
        <v>562</v>
      </c>
      <c r="D380" s="16" t="s">
        <v>54</v>
      </c>
      <c r="E380" s="41">
        <v>7.1014136170212749</v>
      </c>
      <c r="F380" s="21">
        <f t="shared" si="44"/>
        <v>7.770907156673112</v>
      </c>
      <c r="G380" s="21">
        <f t="shared" si="46"/>
        <v>7.6214666344293978</v>
      </c>
      <c r="H380" s="21">
        <f t="shared" si="47"/>
        <v>7.6214666344293978</v>
      </c>
      <c r="I380" s="23">
        <f t="shared" si="45"/>
        <v>99.079066247582176</v>
      </c>
      <c r="J380" s="36">
        <f t="shared" si="43"/>
        <v>99.079066247582176</v>
      </c>
    </row>
    <row r="381" spans="1:10">
      <c r="A381" s="15" t="s">
        <v>139</v>
      </c>
      <c r="B381" s="15" t="s">
        <v>789</v>
      </c>
      <c r="C381" s="16" t="s">
        <v>562</v>
      </c>
      <c r="D381" s="16" t="s">
        <v>561</v>
      </c>
      <c r="E381" s="41">
        <v>4.6672812765957437</v>
      </c>
      <c r="F381" s="21">
        <f t="shared" si="44"/>
        <v>5.1072943262411332</v>
      </c>
      <c r="G381" s="21">
        <f t="shared" si="46"/>
        <v>5.0090771276595722</v>
      </c>
      <c r="H381" s="21">
        <f t="shared" si="47"/>
        <v>5.0090771276595722</v>
      </c>
      <c r="I381" s="23">
        <f t="shared" si="45"/>
        <v>65.118002659574444</v>
      </c>
      <c r="J381" s="36">
        <f t="shared" si="43"/>
        <v>65.118002659574444</v>
      </c>
    </row>
    <row r="382" spans="1:10">
      <c r="A382" s="15" t="s">
        <v>469</v>
      </c>
      <c r="B382" s="15" t="s">
        <v>790</v>
      </c>
      <c r="C382" s="16" t="s">
        <v>562</v>
      </c>
      <c r="D382" s="16" t="s">
        <v>54</v>
      </c>
      <c r="E382" s="41">
        <v>8.1733251063829773</v>
      </c>
      <c r="F382" s="21">
        <f t="shared" si="44"/>
        <v>8.943874274661507</v>
      </c>
      <c r="G382" s="21">
        <f t="shared" si="46"/>
        <v>8.7718766924564768</v>
      </c>
      <c r="H382" s="21">
        <f t="shared" si="47"/>
        <v>8.7718766924564768</v>
      </c>
      <c r="I382" s="23">
        <f t="shared" si="45"/>
        <v>114.03439700193421</v>
      </c>
      <c r="J382" s="36">
        <f t="shared" si="43"/>
        <v>114.03439700193421</v>
      </c>
    </row>
    <row r="383" spans="1:10">
      <c r="A383" s="15" t="s">
        <v>787</v>
      </c>
      <c r="B383" s="15" t="s">
        <v>790</v>
      </c>
      <c r="C383" s="16" t="s">
        <v>562</v>
      </c>
      <c r="D383" s="16" t="s">
        <v>52</v>
      </c>
      <c r="E383" s="44">
        <v>8.3908085111999995</v>
      </c>
      <c r="F383" s="21">
        <f t="shared" si="44"/>
        <v>9.1818611654545439</v>
      </c>
      <c r="G383" s="21">
        <f t="shared" si="46"/>
        <v>9.0052869122727248</v>
      </c>
      <c r="H383" s="21">
        <f t="shared" si="47"/>
        <v>9.0052869122727248</v>
      </c>
      <c r="I383" s="34">
        <f t="shared" si="45"/>
        <v>117.06872985954543</v>
      </c>
      <c r="J383" s="38">
        <f t="shared" si="43"/>
        <v>117.06872985954543</v>
      </c>
    </row>
    <row r="384" spans="1:10">
      <c r="A384" s="32" t="s">
        <v>787</v>
      </c>
      <c r="B384" s="32" t="s">
        <v>790</v>
      </c>
      <c r="C384" s="33" t="s">
        <v>562</v>
      </c>
      <c r="D384" s="33" t="s">
        <v>561</v>
      </c>
      <c r="E384" s="44">
        <v>6.0741651063829778</v>
      </c>
      <c r="F384" s="21">
        <f t="shared" si="44"/>
        <v>6.6468136686009016</v>
      </c>
      <c r="G384" s="21">
        <f t="shared" si="46"/>
        <v>6.5189903288201148</v>
      </c>
      <c r="H384" s="21">
        <f t="shared" si="47"/>
        <v>6.5189903288201148</v>
      </c>
      <c r="I384" s="34">
        <f t="shared" si="45"/>
        <v>84.746874274661494</v>
      </c>
      <c r="J384" s="38">
        <f t="shared" si="43"/>
        <v>84.746874274661494</v>
      </c>
    </row>
    <row r="385" spans="1:10">
      <c r="A385" s="15" t="s">
        <v>176</v>
      </c>
      <c r="B385" s="15" t="s">
        <v>791</v>
      </c>
      <c r="C385" s="16" t="s">
        <v>562</v>
      </c>
      <c r="D385" s="16" t="s">
        <v>52</v>
      </c>
      <c r="E385" s="41">
        <v>6.4538004255319148</v>
      </c>
      <c r="F385" s="21">
        <f t="shared" si="44"/>
        <v>7.0622395228884587</v>
      </c>
      <c r="G385" s="21">
        <f t="shared" si="46"/>
        <v>6.9264272243713725</v>
      </c>
      <c r="H385" s="21">
        <f t="shared" si="47"/>
        <v>6.9264272243713725</v>
      </c>
      <c r="I385" s="23">
        <f t="shared" si="45"/>
        <v>90.043553916827847</v>
      </c>
      <c r="J385" s="36">
        <f t="shared" si="43"/>
        <v>90.043553916827847</v>
      </c>
    </row>
    <row r="386" spans="1:10">
      <c r="A386" s="15" t="s">
        <v>436</v>
      </c>
      <c r="B386" s="15" t="s">
        <v>791</v>
      </c>
      <c r="C386" s="16" t="s">
        <v>562</v>
      </c>
      <c r="D386" s="16" t="s">
        <v>561</v>
      </c>
      <c r="E386" s="41">
        <v>1.2505634042553193</v>
      </c>
      <c r="F386" s="21">
        <f t="shared" si="44"/>
        <v>1.3684616376531271</v>
      </c>
      <c r="G386" s="21">
        <f t="shared" si="46"/>
        <v>1.3421450676982594</v>
      </c>
      <c r="H386" s="21">
        <f t="shared" si="47"/>
        <v>1.3421450676982594</v>
      </c>
      <c r="I386" s="23">
        <f t="shared" si="45"/>
        <v>17.447885880077372</v>
      </c>
      <c r="J386" s="36">
        <f t="shared" si="43"/>
        <v>17.447885880077372</v>
      </c>
    </row>
    <row r="387" spans="1:10">
      <c r="A387" s="15" t="s">
        <v>792</v>
      </c>
      <c r="B387" s="15" t="s">
        <v>791</v>
      </c>
      <c r="C387" s="16" t="s">
        <v>562</v>
      </c>
      <c r="D387" s="16" t="s">
        <v>8</v>
      </c>
      <c r="E387" s="41">
        <v>2.4919148940000002</v>
      </c>
      <c r="F387" s="21">
        <f t="shared" si="44"/>
        <v>2.7268428974747478</v>
      </c>
      <c r="G387" s="21">
        <f t="shared" si="46"/>
        <v>2.6744036109848488</v>
      </c>
      <c r="H387" s="21">
        <f t="shared" si="47"/>
        <v>2.6744036109848488</v>
      </c>
      <c r="I387" s="23">
        <f t="shared" si="45"/>
        <v>34.767246942803034</v>
      </c>
      <c r="J387" s="36">
        <f t="shared" si="43"/>
        <v>34.767246942803034</v>
      </c>
    </row>
    <row r="388" spans="1:10">
      <c r="A388" s="15" t="s">
        <v>793</v>
      </c>
      <c r="B388" s="15" t="s">
        <v>791</v>
      </c>
      <c r="C388" s="16" t="s">
        <v>562</v>
      </c>
      <c r="D388" s="16" t="s">
        <v>580</v>
      </c>
      <c r="E388" s="41">
        <v>1.8648510635999997</v>
      </c>
      <c r="F388" s="21">
        <f t="shared" si="44"/>
        <v>2.0406619382828279</v>
      </c>
      <c r="G388" s="21">
        <f t="shared" si="46"/>
        <v>2.0014184394696963</v>
      </c>
      <c r="H388" s="21">
        <f t="shared" si="47"/>
        <v>2.0014184394696963</v>
      </c>
      <c r="I388" s="23">
        <f t="shared" si="45"/>
        <v>26.018439713106055</v>
      </c>
      <c r="J388" s="36">
        <f t="shared" si="43"/>
        <v>26.018439713106055</v>
      </c>
    </row>
    <row r="389" spans="1:10">
      <c r="A389" s="15" t="s">
        <v>175</v>
      </c>
      <c r="B389" s="15" t="s">
        <v>794</v>
      </c>
      <c r="C389" s="16" t="s">
        <v>562</v>
      </c>
      <c r="D389" s="16" t="s">
        <v>52</v>
      </c>
      <c r="E389" s="41">
        <v>6.7664412765957449</v>
      </c>
      <c r="F389" s="21">
        <f t="shared" si="44"/>
        <v>7.4043549323017404</v>
      </c>
      <c r="G389" s="21">
        <f t="shared" si="46"/>
        <v>7.2619634912959379</v>
      </c>
      <c r="H389" s="21">
        <f t="shared" si="47"/>
        <v>7.2619634912959379</v>
      </c>
      <c r="I389" s="23">
        <f t="shared" si="45"/>
        <v>94.405525386847188</v>
      </c>
      <c r="J389" s="36">
        <f t="shared" si="43"/>
        <v>94.405525386847188</v>
      </c>
    </row>
    <row r="390" spans="1:10">
      <c r="A390" s="15" t="s">
        <v>435</v>
      </c>
      <c r="B390" s="15" t="s">
        <v>794</v>
      </c>
      <c r="C390" s="16" t="s">
        <v>562</v>
      </c>
      <c r="D390" s="16" t="s">
        <v>561</v>
      </c>
      <c r="E390" s="41">
        <v>1.5185412765957444</v>
      </c>
      <c r="F390" s="21">
        <f t="shared" si="44"/>
        <v>1.6617034171502254</v>
      </c>
      <c r="G390" s="21">
        <f t="shared" si="46"/>
        <v>1.6297475822050287</v>
      </c>
      <c r="H390" s="21">
        <f t="shared" si="47"/>
        <v>1.6297475822050287</v>
      </c>
      <c r="I390" s="23">
        <f t="shared" si="45"/>
        <v>21.186718568665373</v>
      </c>
      <c r="J390" s="36">
        <f t="shared" si="43"/>
        <v>21.186718568665373</v>
      </c>
    </row>
    <row r="391" spans="1:10">
      <c r="A391" s="26" t="s">
        <v>795</v>
      </c>
      <c r="B391" s="15" t="s">
        <v>794</v>
      </c>
      <c r="C391" s="16" t="s">
        <v>562</v>
      </c>
      <c r="D391" s="16" t="s">
        <v>8</v>
      </c>
      <c r="E391" s="45">
        <v>1.9669787232000002</v>
      </c>
      <c r="F391" s="21">
        <f t="shared" si="44"/>
        <v>2.1524177947474747</v>
      </c>
      <c r="G391" s="21">
        <f t="shared" si="46"/>
        <v>2.1110251448484849</v>
      </c>
      <c r="H391" s="21">
        <f t="shared" si="47"/>
        <v>2.1110251448484849</v>
      </c>
      <c r="I391" s="29">
        <f t="shared" si="45"/>
        <v>27.443326883030302</v>
      </c>
      <c r="J391" s="37">
        <f t="shared" si="43"/>
        <v>27.443326883030302</v>
      </c>
    </row>
    <row r="392" spans="1:10">
      <c r="A392" s="15" t="s">
        <v>796</v>
      </c>
      <c r="B392" s="15" t="s">
        <v>794</v>
      </c>
      <c r="C392" s="16" t="s">
        <v>562</v>
      </c>
      <c r="D392" s="16" t="s">
        <v>580</v>
      </c>
      <c r="E392" s="45">
        <v>1.8852765959999997</v>
      </c>
      <c r="F392" s="21">
        <f t="shared" si="44"/>
        <v>2.0630131101010099</v>
      </c>
      <c r="G392" s="21">
        <f t="shared" si="46"/>
        <v>2.023339781060606</v>
      </c>
      <c r="H392" s="21">
        <f t="shared" si="47"/>
        <v>2.023339781060606</v>
      </c>
      <c r="I392" s="29">
        <f t="shared" si="45"/>
        <v>26.303417153787876</v>
      </c>
      <c r="J392" s="37">
        <f t="shared" si="43"/>
        <v>26.303417153787876</v>
      </c>
    </row>
    <row r="393" spans="1:10">
      <c r="A393" s="26" t="s">
        <v>511</v>
      </c>
      <c r="B393" s="26" t="s">
        <v>797</v>
      </c>
      <c r="C393" s="27" t="s">
        <v>562</v>
      </c>
      <c r="D393" s="27" t="s">
        <v>52</v>
      </c>
      <c r="E393" s="45">
        <v>6.7217782978723406</v>
      </c>
      <c r="F393" s="21">
        <f t="shared" si="44"/>
        <v>7.3554813023855568</v>
      </c>
      <c r="G393" s="21">
        <f t="shared" si="46"/>
        <v>7.2140297388781427</v>
      </c>
      <c r="H393" s="21">
        <f t="shared" si="47"/>
        <v>7.2140297388781427</v>
      </c>
      <c r="I393" s="29">
        <f t="shared" si="45"/>
        <v>93.782386605415851</v>
      </c>
      <c r="J393" s="37">
        <f t="shared" si="43"/>
        <v>93.782386605415851</v>
      </c>
    </row>
    <row r="394" spans="1:10">
      <c r="A394" s="15" t="s">
        <v>6</v>
      </c>
      <c r="B394" s="26" t="s">
        <v>797</v>
      </c>
      <c r="C394" s="16" t="s">
        <v>562</v>
      </c>
      <c r="D394" s="16" t="s">
        <v>54</v>
      </c>
      <c r="E394" s="41">
        <v>2.6127842553191485</v>
      </c>
      <c r="F394" s="21">
        <f t="shared" si="44"/>
        <v>2.859107350096711</v>
      </c>
      <c r="G394" s="21">
        <f t="shared" si="46"/>
        <v>2.8041245164410049</v>
      </c>
      <c r="H394" s="21">
        <f t="shared" si="47"/>
        <v>2.8041245164410049</v>
      </c>
      <c r="I394" s="23">
        <f t="shared" si="45"/>
        <v>36.453618713733064</v>
      </c>
      <c r="J394" s="36">
        <f t="shared" si="43"/>
        <v>36.453618713733064</v>
      </c>
    </row>
    <row r="395" spans="1:10">
      <c r="A395" s="15" t="s">
        <v>548</v>
      </c>
      <c r="B395" s="26" t="s">
        <v>797</v>
      </c>
      <c r="C395" s="16" t="s">
        <v>562</v>
      </c>
      <c r="D395" s="16" t="s">
        <v>561</v>
      </c>
      <c r="E395" s="41">
        <v>1.5855357446808509</v>
      </c>
      <c r="F395" s="21">
        <f t="shared" si="44"/>
        <v>1.7350138620245001</v>
      </c>
      <c r="G395" s="21">
        <f t="shared" si="46"/>
        <v>1.7016482108317215</v>
      </c>
      <c r="H395" s="21">
        <f t="shared" si="47"/>
        <v>1.7016482108317215</v>
      </c>
      <c r="I395" s="23">
        <f t="shared" si="45"/>
        <v>22.121426740812378</v>
      </c>
      <c r="J395" s="36">
        <f t="shared" si="43"/>
        <v>22.121426740812378</v>
      </c>
    </row>
    <row r="396" spans="1:10">
      <c r="A396" s="15" t="s">
        <v>798</v>
      </c>
      <c r="B396" s="26" t="s">
        <v>797</v>
      </c>
      <c r="C396" s="16" t="s">
        <v>562</v>
      </c>
      <c r="D396" s="16" t="s">
        <v>580</v>
      </c>
      <c r="E396" s="41">
        <v>2.0057872344000001</v>
      </c>
      <c r="F396" s="21">
        <f t="shared" si="44"/>
        <v>2.1948850208080808</v>
      </c>
      <c r="G396" s="21">
        <f t="shared" si="46"/>
        <v>2.1526756934848486</v>
      </c>
      <c r="H396" s="21">
        <f t="shared" si="47"/>
        <v>2.1526756934848486</v>
      </c>
      <c r="I396" s="23">
        <f t="shared" si="45"/>
        <v>27.984784015303031</v>
      </c>
      <c r="J396" s="36">
        <f t="shared" si="43"/>
        <v>27.984784015303031</v>
      </c>
    </row>
    <row r="397" spans="1:10">
      <c r="A397" s="15" t="s">
        <v>92</v>
      </c>
      <c r="B397" s="26" t="s">
        <v>799</v>
      </c>
      <c r="C397" s="16" t="s">
        <v>562</v>
      </c>
      <c r="D397" s="16" t="s">
        <v>52</v>
      </c>
      <c r="E397" s="41">
        <v>6.2751485106382985</v>
      </c>
      <c r="F397" s="21">
        <f t="shared" ref="F397:F460" si="48">E397*G$8/11.88</f>
        <v>6.8667450032237269</v>
      </c>
      <c r="G397" s="21">
        <f t="shared" si="46"/>
        <v>6.7346922147001935</v>
      </c>
      <c r="H397" s="21">
        <f t="shared" si="47"/>
        <v>6.7346922147001935</v>
      </c>
      <c r="I397" s="23">
        <f t="shared" si="45"/>
        <v>87.550998791102515</v>
      </c>
      <c r="J397" s="36">
        <f t="shared" si="43"/>
        <v>87.550998791102515</v>
      </c>
    </row>
    <row r="398" spans="1:10">
      <c r="A398" s="15" t="s">
        <v>490</v>
      </c>
      <c r="B398" s="26" t="s">
        <v>799</v>
      </c>
      <c r="C398" s="16" t="s">
        <v>562</v>
      </c>
      <c r="D398" s="16" t="s">
        <v>561</v>
      </c>
      <c r="E398" s="41">
        <v>1.5185412765957444</v>
      </c>
      <c r="F398" s="21">
        <f t="shared" si="48"/>
        <v>1.6617034171502254</v>
      </c>
      <c r="G398" s="21">
        <f t="shared" si="46"/>
        <v>1.6297475822050287</v>
      </c>
      <c r="H398" s="21">
        <f t="shared" si="47"/>
        <v>1.6297475822050287</v>
      </c>
      <c r="I398" s="23">
        <f t="shared" si="45"/>
        <v>21.186718568665373</v>
      </c>
      <c r="J398" s="36">
        <f t="shared" si="43"/>
        <v>21.186718568665373</v>
      </c>
    </row>
    <row r="399" spans="1:10">
      <c r="A399" s="15" t="s">
        <v>800</v>
      </c>
      <c r="B399" s="26" t="s">
        <v>799</v>
      </c>
      <c r="C399" s="16" t="s">
        <v>562</v>
      </c>
      <c r="D399" s="16" t="s">
        <v>580</v>
      </c>
      <c r="E399" s="41">
        <v>5.5394042556</v>
      </c>
      <c r="F399" s="21">
        <f t="shared" si="48"/>
        <v>6.0616376534343432</v>
      </c>
      <c r="G399" s="21">
        <f t="shared" si="46"/>
        <v>5.9450676985606057</v>
      </c>
      <c r="H399" s="21">
        <f t="shared" si="47"/>
        <v>5.9450676985606057</v>
      </c>
      <c r="I399" s="23">
        <f t="shared" si="45"/>
        <v>77.285880081287871</v>
      </c>
      <c r="J399" s="36">
        <f t="shared" si="43"/>
        <v>77.285880081287871</v>
      </c>
    </row>
    <row r="400" spans="1:10">
      <c r="A400" s="15" t="s">
        <v>180</v>
      </c>
      <c r="B400" s="26" t="s">
        <v>801</v>
      </c>
      <c r="C400" s="16" t="s">
        <v>562</v>
      </c>
      <c r="D400" s="16" t="s">
        <v>52</v>
      </c>
      <c r="E400" s="41">
        <v>6.386805957446807</v>
      </c>
      <c r="F400" s="21">
        <f t="shared" si="48"/>
        <v>6.9889290780141824</v>
      </c>
      <c r="G400" s="21">
        <f t="shared" si="46"/>
        <v>6.8545265957446784</v>
      </c>
      <c r="H400" s="21">
        <f t="shared" si="47"/>
        <v>6.8545265957446784</v>
      </c>
      <c r="I400" s="23">
        <f t="shared" si="45"/>
        <v>89.108845744680821</v>
      </c>
      <c r="J400" s="36">
        <f t="shared" si="43"/>
        <v>89.108845744680821</v>
      </c>
    </row>
    <row r="401" spans="1:10">
      <c r="A401" s="15" t="s">
        <v>421</v>
      </c>
      <c r="B401" s="26" t="s">
        <v>801</v>
      </c>
      <c r="C401" s="16" t="s">
        <v>562</v>
      </c>
      <c r="D401" s="16" t="s">
        <v>561</v>
      </c>
      <c r="E401" s="41">
        <v>2.1214914893617021</v>
      </c>
      <c r="F401" s="21">
        <f t="shared" si="48"/>
        <v>2.3214974210186976</v>
      </c>
      <c r="G401" s="21">
        <f t="shared" si="46"/>
        <v>2.276853239845261</v>
      </c>
      <c r="H401" s="21">
        <f t="shared" si="47"/>
        <v>2.276853239845261</v>
      </c>
      <c r="I401" s="23">
        <f t="shared" si="45"/>
        <v>29.599092117988395</v>
      </c>
      <c r="J401" s="36">
        <f t="shared" si="43"/>
        <v>29.599092117988395</v>
      </c>
    </row>
    <row r="402" spans="1:10">
      <c r="A402" s="15" t="s">
        <v>802</v>
      </c>
      <c r="B402" s="26" t="s">
        <v>801</v>
      </c>
      <c r="C402" s="16" t="s">
        <v>562</v>
      </c>
      <c r="D402" s="16" t="s">
        <v>54</v>
      </c>
      <c r="E402" s="41">
        <v>6.9937021271999988</v>
      </c>
      <c r="F402" s="21">
        <f t="shared" si="48"/>
        <v>7.6530410482828266</v>
      </c>
      <c r="G402" s="21">
        <f t="shared" si="46"/>
        <v>7.5058671819696956</v>
      </c>
      <c r="H402" s="21">
        <f t="shared" si="47"/>
        <v>7.5058671819696956</v>
      </c>
      <c r="I402" s="23">
        <f t="shared" si="45"/>
        <v>97.576273365606042</v>
      </c>
      <c r="J402" s="36">
        <f t="shared" si="43"/>
        <v>97.576273365606042</v>
      </c>
    </row>
    <row r="403" spans="1:10">
      <c r="A403" s="15" t="s">
        <v>803</v>
      </c>
      <c r="B403" s="26" t="s">
        <v>801</v>
      </c>
      <c r="C403" s="16" t="s">
        <v>562</v>
      </c>
      <c r="D403" s="16" t="s">
        <v>580</v>
      </c>
      <c r="E403" s="41">
        <v>2.9576170211999995</v>
      </c>
      <c r="F403" s="21">
        <f t="shared" si="48"/>
        <v>3.2364496023232316</v>
      </c>
      <c r="G403" s="21">
        <f t="shared" si="46"/>
        <v>3.174210186893939</v>
      </c>
      <c r="H403" s="21">
        <f t="shared" si="47"/>
        <v>3.174210186893939</v>
      </c>
      <c r="I403" s="23">
        <f t="shared" si="45"/>
        <v>41.264732429621205</v>
      </c>
      <c r="J403" s="36">
        <f t="shared" si="43"/>
        <v>41.264732429621205</v>
      </c>
    </row>
    <row r="404" spans="1:10">
      <c r="A404" s="15" t="s">
        <v>181</v>
      </c>
      <c r="B404" s="26" t="s">
        <v>805</v>
      </c>
      <c r="C404" s="16" t="s">
        <v>562</v>
      </c>
      <c r="D404" s="16" t="s">
        <v>52</v>
      </c>
      <c r="E404" s="41">
        <v>8.3966400000000014</v>
      </c>
      <c r="F404" s="21">
        <f t="shared" si="48"/>
        <v>9.188242424242425</v>
      </c>
      <c r="G404" s="21">
        <f t="shared" si="46"/>
        <v>9.0115454545454554</v>
      </c>
      <c r="H404" s="21">
        <f t="shared" si="47"/>
        <v>9.0115454545454554</v>
      </c>
      <c r="I404" s="23">
        <f t="shared" si="45"/>
        <v>117.15009090909092</v>
      </c>
      <c r="J404" s="36">
        <f t="shared" si="43"/>
        <v>117.15009090909092</v>
      </c>
    </row>
    <row r="405" spans="1:10">
      <c r="A405" s="15" t="s">
        <v>218</v>
      </c>
      <c r="B405" s="26" t="s">
        <v>805</v>
      </c>
      <c r="C405" s="16" t="s">
        <v>562</v>
      </c>
      <c r="D405" s="16" t="s">
        <v>54</v>
      </c>
      <c r="E405" s="41">
        <v>3.8410161702127659</v>
      </c>
      <c r="F405" s="21">
        <f t="shared" si="48"/>
        <v>4.2031321727917472</v>
      </c>
      <c r="G405" s="21">
        <f t="shared" si="46"/>
        <v>4.1223027079303671</v>
      </c>
      <c r="H405" s="21">
        <f t="shared" si="47"/>
        <v>4.1223027079303671</v>
      </c>
      <c r="I405" s="23">
        <f t="shared" si="45"/>
        <v>53.589935203094775</v>
      </c>
      <c r="J405" s="36">
        <f t="shared" si="43"/>
        <v>53.589935203094775</v>
      </c>
    </row>
    <row r="406" spans="1:10">
      <c r="A406" s="15" t="s">
        <v>420</v>
      </c>
      <c r="B406" s="26" t="s">
        <v>805</v>
      </c>
      <c r="C406" s="16" t="s">
        <v>562</v>
      </c>
      <c r="D406" s="16" t="s">
        <v>561</v>
      </c>
      <c r="E406" s="41">
        <v>1.9651710638297868</v>
      </c>
      <c r="F406" s="21">
        <f t="shared" si="48"/>
        <v>2.1504397163120559</v>
      </c>
      <c r="G406" s="21">
        <f t="shared" si="46"/>
        <v>2.1090851063829779</v>
      </c>
      <c r="H406" s="21">
        <f t="shared" si="47"/>
        <v>2.1090851063829779</v>
      </c>
      <c r="I406" s="23">
        <f t="shared" si="45"/>
        <v>27.418106382978713</v>
      </c>
      <c r="J406" s="36">
        <f t="shared" si="43"/>
        <v>27.418106382978713</v>
      </c>
    </row>
    <row r="407" spans="1:10">
      <c r="A407" s="15" t="s">
        <v>804</v>
      </c>
      <c r="B407" s="26" t="s">
        <v>805</v>
      </c>
      <c r="C407" s="16" t="s">
        <v>562</v>
      </c>
      <c r="D407" s="16" t="s">
        <v>580</v>
      </c>
      <c r="E407" s="41">
        <v>2.5082553191999999</v>
      </c>
      <c r="F407" s="21">
        <f t="shared" si="48"/>
        <v>2.7447238341414142</v>
      </c>
      <c r="G407" s="21">
        <f t="shared" si="46"/>
        <v>2.6919406834848485</v>
      </c>
      <c r="H407" s="21">
        <f t="shared" si="47"/>
        <v>2.6919406834848485</v>
      </c>
      <c r="I407" s="23">
        <f t="shared" si="45"/>
        <v>34.995228885303028</v>
      </c>
      <c r="J407" s="36">
        <f t="shared" si="43"/>
        <v>34.995228885303028</v>
      </c>
    </row>
    <row r="408" spans="1:10">
      <c r="A408" s="19" t="s">
        <v>232</v>
      </c>
      <c r="B408" s="19" t="s">
        <v>835</v>
      </c>
      <c r="C408" s="16" t="s">
        <v>562</v>
      </c>
      <c r="D408" s="16" t="s">
        <v>561</v>
      </c>
      <c r="E408" s="41">
        <v>2.3448063829787231</v>
      </c>
      <c r="F408" s="21">
        <f t="shared" si="48"/>
        <v>2.5658655705996125</v>
      </c>
      <c r="G408" s="21">
        <f t="shared" si="46"/>
        <v>2.5165220019342351</v>
      </c>
      <c r="H408" s="21">
        <f t="shared" si="47"/>
        <v>2.5165220019342351</v>
      </c>
      <c r="I408" s="23">
        <f t="shared" si="45"/>
        <v>32.71478602514506</v>
      </c>
      <c r="J408" s="36">
        <f>I408*(1-$I$10/100)</f>
        <v>32.71478602514506</v>
      </c>
    </row>
    <row r="409" spans="1:10">
      <c r="A409" s="20" t="s">
        <v>231</v>
      </c>
      <c r="B409" s="19" t="s">
        <v>835</v>
      </c>
      <c r="C409" s="16" t="s">
        <v>562</v>
      </c>
      <c r="D409" s="16" t="s">
        <v>52</v>
      </c>
      <c r="E409" s="41">
        <v>6.7217782978723406</v>
      </c>
      <c r="F409" s="21">
        <f t="shared" si="48"/>
        <v>7.3554813023855568</v>
      </c>
      <c r="G409" s="21">
        <f t="shared" si="46"/>
        <v>7.2140297388781427</v>
      </c>
      <c r="H409" s="21">
        <f t="shared" si="47"/>
        <v>7.2140297388781427</v>
      </c>
      <c r="I409" s="23">
        <f t="shared" si="45"/>
        <v>93.782386605415851</v>
      </c>
      <c r="J409" s="36">
        <f>I409*(1-$I$10/100)</f>
        <v>93.782386605415851</v>
      </c>
    </row>
    <row r="410" spans="1:10">
      <c r="A410" s="20" t="s">
        <v>836</v>
      </c>
      <c r="B410" s="19" t="s">
        <v>835</v>
      </c>
      <c r="C410" s="16" t="s">
        <v>562</v>
      </c>
      <c r="D410" s="16" t="s">
        <v>54</v>
      </c>
      <c r="E410" s="41">
        <v>5.326978723199999</v>
      </c>
      <c r="F410" s="21">
        <f t="shared" si="48"/>
        <v>5.8291854715151494</v>
      </c>
      <c r="G410" s="21">
        <f t="shared" si="46"/>
        <v>5.7170857509090887</v>
      </c>
      <c r="H410" s="21">
        <f t="shared" si="47"/>
        <v>5.7170857509090887</v>
      </c>
      <c r="I410" s="23">
        <f t="shared" si="45"/>
        <v>74.322114761818156</v>
      </c>
      <c r="J410" s="36">
        <f>I410*(1-$I$10/100)</f>
        <v>74.322114761818156</v>
      </c>
    </row>
    <row r="411" spans="1:10">
      <c r="A411" s="15" t="s">
        <v>807</v>
      </c>
      <c r="B411" s="15" t="s">
        <v>806</v>
      </c>
      <c r="C411" s="16" t="s">
        <v>562</v>
      </c>
      <c r="D411" s="16" t="s">
        <v>52</v>
      </c>
      <c r="E411" s="41">
        <v>10.355744680799999</v>
      </c>
      <c r="F411" s="21">
        <f t="shared" si="48"/>
        <v>11.332043842626261</v>
      </c>
      <c r="G411" s="21">
        <f t="shared" si="46"/>
        <v>11.114119922575755</v>
      </c>
      <c r="H411" s="21">
        <f t="shared" si="47"/>
        <v>11.114119922575755</v>
      </c>
      <c r="I411" s="23">
        <f t="shared" si="45"/>
        <v>144.48355899348482</v>
      </c>
      <c r="J411" s="36">
        <f t="shared" ref="J411:J476" si="49">I411*(1-$I$10/100)</f>
        <v>144.48355899348482</v>
      </c>
    </row>
    <row r="412" spans="1:10">
      <c r="A412" s="15" t="s">
        <v>559</v>
      </c>
      <c r="B412" s="15" t="s">
        <v>806</v>
      </c>
      <c r="C412" s="16" t="s">
        <v>562</v>
      </c>
      <c r="D412" s="16" t="s">
        <v>561</v>
      </c>
      <c r="E412" s="41">
        <v>2.8137676595744683</v>
      </c>
      <c r="F412" s="21">
        <f t="shared" si="48"/>
        <v>3.0790386847195355</v>
      </c>
      <c r="G412" s="21">
        <f t="shared" si="46"/>
        <v>3.0198264023210828</v>
      </c>
      <c r="H412" s="21">
        <f t="shared" si="47"/>
        <v>3.0198264023210828</v>
      </c>
      <c r="I412" s="23">
        <f t="shared" si="45"/>
        <v>39.257743230174079</v>
      </c>
      <c r="J412" s="36">
        <f t="shared" si="49"/>
        <v>39.257743230174079</v>
      </c>
    </row>
    <row r="413" spans="1:10">
      <c r="A413" s="15" t="s">
        <v>198</v>
      </c>
      <c r="B413" s="15" t="s">
        <v>808</v>
      </c>
      <c r="C413" s="16" t="s">
        <v>562</v>
      </c>
      <c r="D413" s="16" t="s">
        <v>52</v>
      </c>
      <c r="E413" s="41">
        <v>10.562794468085105</v>
      </c>
      <c r="F413" s="21">
        <f t="shared" si="48"/>
        <v>11.558613475177303</v>
      </c>
      <c r="G413" s="21">
        <f t="shared" si="46"/>
        <v>11.336332446808509</v>
      </c>
      <c r="H413" s="21">
        <f t="shared" si="47"/>
        <v>11.336332446808509</v>
      </c>
      <c r="I413" s="23">
        <f t="shared" si="45"/>
        <v>147.37232180851061</v>
      </c>
      <c r="J413" s="36">
        <f t="shared" si="49"/>
        <v>147.37232180851061</v>
      </c>
    </row>
    <row r="414" spans="1:10">
      <c r="A414" s="15" t="s">
        <v>558</v>
      </c>
      <c r="B414" s="15" t="s">
        <v>808</v>
      </c>
      <c r="C414" s="16" t="s">
        <v>562</v>
      </c>
      <c r="D414" s="16" t="s">
        <v>561</v>
      </c>
      <c r="E414" s="41">
        <v>2.6127842553191485</v>
      </c>
      <c r="F414" s="21">
        <f t="shared" si="48"/>
        <v>2.859107350096711</v>
      </c>
      <c r="G414" s="21">
        <f t="shared" si="46"/>
        <v>2.8041245164410049</v>
      </c>
      <c r="H414" s="21">
        <f t="shared" si="47"/>
        <v>2.8041245164410049</v>
      </c>
      <c r="I414" s="23">
        <f t="shared" si="45"/>
        <v>36.453618713733064</v>
      </c>
      <c r="J414" s="36">
        <f t="shared" si="49"/>
        <v>36.453618713733064</v>
      </c>
    </row>
    <row r="415" spans="1:10">
      <c r="A415" s="15" t="s">
        <v>207</v>
      </c>
      <c r="B415" s="15" t="s">
        <v>809</v>
      </c>
      <c r="C415" s="16" t="s">
        <v>562</v>
      </c>
      <c r="D415" s="16" t="s">
        <v>52</v>
      </c>
      <c r="E415" s="41">
        <v>7.7936897872340429</v>
      </c>
      <c r="F415" s="21">
        <f t="shared" si="48"/>
        <v>8.5284484203739517</v>
      </c>
      <c r="G415" s="21">
        <f t="shared" si="46"/>
        <v>8.3644397969052218</v>
      </c>
      <c r="H415" s="21">
        <f t="shared" si="47"/>
        <v>8.3644397969052218</v>
      </c>
      <c r="I415" s="23">
        <f t="shared" si="45"/>
        <v>108.73771735976788</v>
      </c>
      <c r="J415" s="36">
        <f t="shared" si="49"/>
        <v>108.73771735976788</v>
      </c>
    </row>
    <row r="416" spans="1:10">
      <c r="A416" s="15" t="s">
        <v>7</v>
      </c>
      <c r="B416" s="15" t="s">
        <v>809</v>
      </c>
      <c r="C416" s="16" t="s">
        <v>562</v>
      </c>
      <c r="D416" s="16" t="s">
        <v>54</v>
      </c>
      <c r="E416" s="41">
        <v>2.6574472340425532</v>
      </c>
      <c r="F416" s="21">
        <f t="shared" si="48"/>
        <v>2.9079809800128951</v>
      </c>
      <c r="G416" s="21">
        <f t="shared" si="46"/>
        <v>2.852058268858801</v>
      </c>
      <c r="H416" s="21">
        <f t="shared" si="47"/>
        <v>2.852058268858801</v>
      </c>
      <c r="I416" s="23">
        <f t="shared" si="45"/>
        <v>37.076757495164415</v>
      </c>
      <c r="J416" s="36">
        <f t="shared" si="49"/>
        <v>37.076757495164415</v>
      </c>
    </row>
    <row r="417" spans="1:10">
      <c r="A417" s="15" t="s">
        <v>411</v>
      </c>
      <c r="B417" s="15" t="s">
        <v>809</v>
      </c>
      <c r="C417" s="16" t="s">
        <v>562</v>
      </c>
      <c r="D417" s="16" t="s">
        <v>561</v>
      </c>
      <c r="E417" s="41">
        <v>1.5185412765957444</v>
      </c>
      <c r="F417" s="21">
        <f t="shared" si="48"/>
        <v>1.6617034171502254</v>
      </c>
      <c r="G417" s="21">
        <f t="shared" si="46"/>
        <v>1.6297475822050287</v>
      </c>
      <c r="H417" s="21">
        <f t="shared" si="47"/>
        <v>1.6297475822050287</v>
      </c>
      <c r="I417" s="23">
        <f t="shared" si="45"/>
        <v>21.186718568665373</v>
      </c>
      <c r="J417" s="36">
        <f t="shared" si="49"/>
        <v>21.186718568665373</v>
      </c>
    </row>
    <row r="418" spans="1:10">
      <c r="A418" s="15" t="s">
        <v>206</v>
      </c>
      <c r="B418" s="15" t="s">
        <v>810</v>
      </c>
      <c r="C418" s="16" t="s">
        <v>562</v>
      </c>
      <c r="D418" s="16" t="s">
        <v>52</v>
      </c>
      <c r="E418" s="41">
        <v>9.0889161702127659</v>
      </c>
      <c r="F418" s="21">
        <f t="shared" si="48"/>
        <v>9.945783687943262</v>
      </c>
      <c r="G418" s="21">
        <f t="shared" si="46"/>
        <v>9.7545186170212759</v>
      </c>
      <c r="H418" s="21">
        <f t="shared" si="47"/>
        <v>9.7545186170212759</v>
      </c>
      <c r="I418" s="23">
        <f t="shared" si="45"/>
        <v>126.80874202127659</v>
      </c>
      <c r="J418" s="36">
        <f t="shared" si="49"/>
        <v>126.80874202127659</v>
      </c>
    </row>
    <row r="419" spans="1:10">
      <c r="A419" s="15" t="s">
        <v>248</v>
      </c>
      <c r="B419" s="15" t="s">
        <v>810</v>
      </c>
      <c r="C419" s="16" t="s">
        <v>562</v>
      </c>
      <c r="D419" s="16" t="s">
        <v>54</v>
      </c>
      <c r="E419" s="41">
        <v>3.6846957446808517</v>
      </c>
      <c r="F419" s="21">
        <f t="shared" si="48"/>
        <v>4.0320744680851064</v>
      </c>
      <c r="G419" s="21">
        <f t="shared" si="46"/>
        <v>3.9545345744680849</v>
      </c>
      <c r="H419" s="21">
        <f t="shared" si="47"/>
        <v>3.9545345744680849</v>
      </c>
      <c r="I419" s="23">
        <f t="shared" si="45"/>
        <v>51.408949468085105</v>
      </c>
      <c r="J419" s="36">
        <f t="shared" si="49"/>
        <v>51.408949468085105</v>
      </c>
    </row>
    <row r="420" spans="1:10">
      <c r="A420" s="15" t="s">
        <v>410</v>
      </c>
      <c r="B420" s="15" t="s">
        <v>810</v>
      </c>
      <c r="C420" s="16" t="s">
        <v>562</v>
      </c>
      <c r="D420" s="16" t="s">
        <v>561</v>
      </c>
      <c r="E420" s="41">
        <v>2.1214914893617021</v>
      </c>
      <c r="F420" s="21">
        <f t="shared" si="48"/>
        <v>2.3214974210186976</v>
      </c>
      <c r="G420" s="21">
        <f t="shared" si="46"/>
        <v>2.276853239845261</v>
      </c>
      <c r="H420" s="21">
        <f t="shared" si="47"/>
        <v>2.276853239845261</v>
      </c>
      <c r="I420" s="23">
        <f t="shared" si="45"/>
        <v>29.599092117988395</v>
      </c>
      <c r="J420" s="36">
        <f t="shared" si="49"/>
        <v>29.599092117988395</v>
      </c>
    </row>
    <row r="421" spans="1:10">
      <c r="A421" s="15" t="s">
        <v>402</v>
      </c>
      <c r="B421" s="15" t="s">
        <v>812</v>
      </c>
      <c r="C421" s="16" t="s">
        <v>562</v>
      </c>
      <c r="D421" s="16" t="s">
        <v>561</v>
      </c>
      <c r="E421" s="41">
        <v>1.5855357446808509</v>
      </c>
      <c r="F421" s="21">
        <f t="shared" si="48"/>
        <v>1.7350138620245001</v>
      </c>
      <c r="G421" s="21">
        <f t="shared" si="46"/>
        <v>1.7016482108317215</v>
      </c>
      <c r="H421" s="21">
        <f t="shared" si="47"/>
        <v>1.7016482108317215</v>
      </c>
      <c r="I421" s="23">
        <f t="shared" si="45"/>
        <v>22.121426740812378</v>
      </c>
      <c r="J421" s="36">
        <f t="shared" si="49"/>
        <v>22.121426740812378</v>
      </c>
    </row>
    <row r="422" spans="1:10">
      <c r="A422" s="15" t="s">
        <v>811</v>
      </c>
      <c r="B422" s="15" t="s">
        <v>812</v>
      </c>
      <c r="C422" s="16" t="s">
        <v>562</v>
      </c>
      <c r="D422" s="16" t="s">
        <v>159</v>
      </c>
      <c r="E422" s="41">
        <v>5.5353191483999993</v>
      </c>
      <c r="F422" s="21">
        <f t="shared" si="48"/>
        <v>6.0571674182828268</v>
      </c>
      <c r="G422" s="21">
        <f t="shared" si="46"/>
        <v>5.9406834294696953</v>
      </c>
      <c r="H422" s="21">
        <f t="shared" si="47"/>
        <v>5.9406834294696953</v>
      </c>
      <c r="I422" s="23">
        <f t="shared" si="45"/>
        <v>77.228884583106037</v>
      </c>
      <c r="J422" s="36">
        <f t="shared" si="49"/>
        <v>77.228884583106037</v>
      </c>
    </row>
    <row r="423" spans="1:10">
      <c r="A423" s="15" t="s">
        <v>379</v>
      </c>
      <c r="B423" s="15" t="s">
        <v>813</v>
      </c>
      <c r="C423" s="16" t="s">
        <v>562</v>
      </c>
      <c r="D423" s="16" t="s">
        <v>159</v>
      </c>
      <c r="E423" s="41">
        <v>5.9625076595744675</v>
      </c>
      <c r="F423" s="21">
        <f t="shared" si="48"/>
        <v>6.5246295938104444</v>
      </c>
      <c r="G423" s="21">
        <f t="shared" si="46"/>
        <v>6.3991559477756272</v>
      </c>
      <c r="H423" s="21">
        <f t="shared" si="47"/>
        <v>6.3991559477756272</v>
      </c>
      <c r="I423" s="23">
        <f t="shared" ref="I423:I489" si="50">F423*$I$9</f>
        <v>83.189027321083159</v>
      </c>
      <c r="J423" s="36">
        <f t="shared" si="49"/>
        <v>83.189027321083159</v>
      </c>
    </row>
    <row r="424" spans="1:10">
      <c r="A424" s="15" t="s">
        <v>405</v>
      </c>
      <c r="B424" s="15" t="s">
        <v>813</v>
      </c>
      <c r="C424" s="16" t="s">
        <v>562</v>
      </c>
      <c r="D424" s="16" t="s">
        <v>561</v>
      </c>
      <c r="E424" s="41">
        <v>1.9651710638297868</v>
      </c>
      <c r="F424" s="21">
        <f t="shared" si="48"/>
        <v>2.1504397163120559</v>
      </c>
      <c r="G424" s="21">
        <f t="shared" ref="G424:G490" si="51">I424/$G$8</f>
        <v>2.1090851063829779</v>
      </c>
      <c r="H424" s="21">
        <f t="shared" ref="H424:H490" si="52">J424/$G$8</f>
        <v>2.1090851063829779</v>
      </c>
      <c r="I424" s="23">
        <f t="shared" si="50"/>
        <v>27.418106382978713</v>
      </c>
      <c r="J424" s="36">
        <f t="shared" si="49"/>
        <v>27.418106382978713</v>
      </c>
    </row>
    <row r="425" spans="1:10">
      <c r="A425" s="15" t="s">
        <v>515</v>
      </c>
      <c r="B425" s="15" t="s">
        <v>814</v>
      </c>
      <c r="C425" s="16" t="s">
        <v>562</v>
      </c>
      <c r="D425" s="16" t="s">
        <v>159</v>
      </c>
      <c r="E425" s="41">
        <v>8.3966400000000014</v>
      </c>
      <c r="F425" s="21">
        <f t="shared" si="48"/>
        <v>9.188242424242425</v>
      </c>
      <c r="G425" s="21">
        <f t="shared" si="51"/>
        <v>9.0115454545454554</v>
      </c>
      <c r="H425" s="21">
        <f t="shared" si="52"/>
        <v>9.0115454545454554</v>
      </c>
      <c r="I425" s="23">
        <f t="shared" si="50"/>
        <v>117.15009090909092</v>
      </c>
      <c r="J425" s="36">
        <f t="shared" si="49"/>
        <v>117.15009090909092</v>
      </c>
    </row>
    <row r="426" spans="1:10">
      <c r="A426" s="15" t="s">
        <v>404</v>
      </c>
      <c r="B426" s="15" t="s">
        <v>814</v>
      </c>
      <c r="C426" s="16" t="s">
        <v>562</v>
      </c>
      <c r="D426" s="16" t="s">
        <v>561</v>
      </c>
      <c r="E426" s="41">
        <v>2.8137676595744683</v>
      </c>
      <c r="F426" s="21">
        <f t="shared" si="48"/>
        <v>3.0790386847195355</v>
      </c>
      <c r="G426" s="21">
        <f t="shared" si="51"/>
        <v>3.0198264023210828</v>
      </c>
      <c r="H426" s="21">
        <f t="shared" si="52"/>
        <v>3.0198264023210828</v>
      </c>
      <c r="I426" s="23">
        <f t="shared" si="50"/>
        <v>39.257743230174079</v>
      </c>
      <c r="J426" s="36">
        <f t="shared" si="49"/>
        <v>39.257743230174079</v>
      </c>
    </row>
    <row r="427" spans="1:10">
      <c r="A427" s="15" t="s">
        <v>509</v>
      </c>
      <c r="B427" s="15" t="s">
        <v>815</v>
      </c>
      <c r="C427" s="16" t="s">
        <v>562</v>
      </c>
      <c r="D427" s="16" t="s">
        <v>159</v>
      </c>
      <c r="E427" s="41">
        <v>10.830772340425533</v>
      </c>
      <c r="F427" s="21">
        <f t="shared" si="48"/>
        <v>11.851855254674405</v>
      </c>
      <c r="G427" s="21">
        <f t="shared" si="51"/>
        <v>11.623934961315282</v>
      </c>
      <c r="H427" s="21">
        <f t="shared" si="52"/>
        <v>11.623934961315282</v>
      </c>
      <c r="I427" s="23">
        <f t="shared" si="50"/>
        <v>151.11115449709865</v>
      </c>
      <c r="J427" s="36">
        <f t="shared" si="49"/>
        <v>151.11115449709865</v>
      </c>
    </row>
    <row r="428" spans="1:10">
      <c r="A428" s="15" t="s">
        <v>403</v>
      </c>
      <c r="B428" s="15" t="s">
        <v>815</v>
      </c>
      <c r="C428" s="16" t="s">
        <v>562</v>
      </c>
      <c r="D428" s="16" t="s">
        <v>561</v>
      </c>
      <c r="E428" s="41">
        <v>4.3993034042553187</v>
      </c>
      <c r="F428" s="21">
        <f t="shared" si="48"/>
        <v>4.8140525467440352</v>
      </c>
      <c r="G428" s="21">
        <f t="shared" si="51"/>
        <v>4.7214746131528038</v>
      </c>
      <c r="H428" s="21">
        <f t="shared" si="52"/>
        <v>4.7214746131528038</v>
      </c>
      <c r="I428" s="23">
        <f t="shared" si="50"/>
        <v>61.379169970986446</v>
      </c>
      <c r="J428" s="36">
        <f t="shared" si="49"/>
        <v>61.379169970986446</v>
      </c>
    </row>
    <row r="429" spans="1:10">
      <c r="A429" s="15" t="s">
        <v>380</v>
      </c>
      <c r="B429" s="15" t="s">
        <v>817</v>
      </c>
      <c r="C429" s="16" t="s">
        <v>562</v>
      </c>
      <c r="D429" s="16" t="s">
        <v>159</v>
      </c>
      <c r="E429" s="41">
        <v>14.001843829787235</v>
      </c>
      <c r="F429" s="21">
        <f t="shared" si="48"/>
        <v>15.321882978723403</v>
      </c>
      <c r="G429" s="21">
        <f t="shared" si="51"/>
        <v>15.027231382978723</v>
      </c>
      <c r="H429" s="21">
        <f t="shared" si="52"/>
        <v>15.027231382978723</v>
      </c>
      <c r="I429" s="23">
        <f t="shared" si="50"/>
        <v>195.35400797872339</v>
      </c>
      <c r="J429" s="36">
        <f t="shared" si="49"/>
        <v>195.35400797872339</v>
      </c>
    </row>
    <row r="430" spans="1:10">
      <c r="A430" s="15" t="s">
        <v>406</v>
      </c>
      <c r="B430" s="15" t="s">
        <v>817</v>
      </c>
      <c r="C430" s="16" t="s">
        <v>562</v>
      </c>
      <c r="D430" s="16" t="s">
        <v>561</v>
      </c>
      <c r="E430" s="41">
        <v>5.4712148936170202</v>
      </c>
      <c r="F430" s="21">
        <f t="shared" si="48"/>
        <v>5.9870196647324292</v>
      </c>
      <c r="G430" s="21">
        <f t="shared" si="51"/>
        <v>5.8718846711798829</v>
      </c>
      <c r="H430" s="21">
        <f t="shared" si="52"/>
        <v>5.8718846711798829</v>
      </c>
      <c r="I430" s="23">
        <f t="shared" si="50"/>
        <v>76.334500725338472</v>
      </c>
      <c r="J430" s="36">
        <f t="shared" si="49"/>
        <v>76.334500725338472</v>
      </c>
    </row>
    <row r="431" spans="1:10">
      <c r="A431" s="15" t="s">
        <v>816</v>
      </c>
      <c r="B431" s="15" t="s">
        <v>817</v>
      </c>
      <c r="C431" s="16" t="s">
        <v>562</v>
      </c>
      <c r="D431" s="16" t="s">
        <v>580</v>
      </c>
      <c r="E431" s="41">
        <v>6.3502978727999997</v>
      </c>
      <c r="F431" s="21">
        <f t="shared" si="48"/>
        <v>6.9489791537373735</v>
      </c>
      <c r="G431" s="21">
        <f t="shared" si="51"/>
        <v>6.8153449392424239</v>
      </c>
      <c r="H431" s="21">
        <f t="shared" si="52"/>
        <v>6.8153449392424239</v>
      </c>
      <c r="I431" s="23">
        <f t="shared" si="50"/>
        <v>88.599484210151516</v>
      </c>
      <c r="J431" s="36">
        <f t="shared" si="49"/>
        <v>88.599484210151516</v>
      </c>
    </row>
    <row r="432" spans="1:10">
      <c r="A432" s="15" t="s">
        <v>534</v>
      </c>
      <c r="B432" s="15" t="s">
        <v>820</v>
      </c>
      <c r="C432" s="16" t="s">
        <v>562</v>
      </c>
      <c r="D432" s="16" t="s">
        <v>159</v>
      </c>
      <c r="E432" s="41">
        <v>8.9325957446808513</v>
      </c>
      <c r="F432" s="21">
        <f t="shared" si="48"/>
        <v>9.7747259832366211</v>
      </c>
      <c r="G432" s="21">
        <f t="shared" si="51"/>
        <v>9.5867504835589941</v>
      </c>
      <c r="H432" s="21">
        <f t="shared" si="52"/>
        <v>9.5867504835589941</v>
      </c>
      <c r="I432" s="23">
        <f t="shared" si="50"/>
        <v>124.62775628626692</v>
      </c>
      <c r="J432" s="36">
        <f t="shared" si="49"/>
        <v>124.62775628626692</v>
      </c>
    </row>
    <row r="433" spans="1:10">
      <c r="A433" s="15" t="s">
        <v>547</v>
      </c>
      <c r="B433" s="15" t="s">
        <v>820</v>
      </c>
      <c r="C433" s="16" t="s">
        <v>562</v>
      </c>
      <c r="D433" s="16" t="s">
        <v>561</v>
      </c>
      <c r="E433" s="41">
        <v>4.2206514893617024</v>
      </c>
      <c r="F433" s="21">
        <f t="shared" si="48"/>
        <v>4.6185580270793034</v>
      </c>
      <c r="G433" s="21">
        <f t="shared" si="51"/>
        <v>4.5297396034816249</v>
      </c>
      <c r="H433" s="21">
        <f t="shared" si="52"/>
        <v>4.5297396034816249</v>
      </c>
      <c r="I433" s="23">
        <f t="shared" si="50"/>
        <v>58.886614845261121</v>
      </c>
      <c r="J433" s="36">
        <f t="shared" si="49"/>
        <v>58.886614845261121</v>
      </c>
    </row>
    <row r="434" spans="1:10">
      <c r="A434" s="15" t="s">
        <v>818</v>
      </c>
      <c r="B434" s="15" t="s">
        <v>820</v>
      </c>
      <c r="C434" s="16" t="s">
        <v>562</v>
      </c>
      <c r="D434" s="16" t="s">
        <v>580</v>
      </c>
      <c r="E434" s="41">
        <v>4.9143829788</v>
      </c>
      <c r="F434" s="21">
        <f t="shared" si="48"/>
        <v>5.377691811818182</v>
      </c>
      <c r="G434" s="21">
        <f t="shared" si="51"/>
        <v>5.2742746615909093</v>
      </c>
      <c r="H434" s="21">
        <f t="shared" si="52"/>
        <v>5.2742746615909093</v>
      </c>
      <c r="I434" s="23">
        <f t="shared" si="50"/>
        <v>68.565570600681824</v>
      </c>
      <c r="J434" s="36">
        <f t="shared" si="49"/>
        <v>68.565570600681824</v>
      </c>
    </row>
    <row r="435" spans="1:10">
      <c r="A435" s="15" t="s">
        <v>510</v>
      </c>
      <c r="B435" s="15" t="s">
        <v>821</v>
      </c>
      <c r="C435" s="16" t="s">
        <v>562</v>
      </c>
      <c r="D435" s="16" t="s">
        <v>159</v>
      </c>
      <c r="E435" s="41">
        <v>12.550297021276597</v>
      </c>
      <c r="F435" s="21">
        <f t="shared" si="48"/>
        <v>13.733490006447454</v>
      </c>
      <c r="G435" s="21">
        <f t="shared" si="51"/>
        <v>13.469384429400387</v>
      </c>
      <c r="H435" s="21">
        <f t="shared" si="52"/>
        <v>13.469384429400387</v>
      </c>
      <c r="I435" s="23">
        <f t="shared" si="50"/>
        <v>175.10199758220503</v>
      </c>
      <c r="J435" s="36">
        <f t="shared" si="49"/>
        <v>175.10199758220503</v>
      </c>
    </row>
    <row r="436" spans="1:10">
      <c r="A436" s="15" t="s">
        <v>546</v>
      </c>
      <c r="B436" s="15" t="s">
        <v>821</v>
      </c>
      <c r="C436" s="16" t="s">
        <v>562</v>
      </c>
      <c r="D436" s="16" t="s">
        <v>561</v>
      </c>
      <c r="E436" s="41">
        <v>6.4538004255319148</v>
      </c>
      <c r="F436" s="21">
        <f t="shared" si="48"/>
        <v>7.0622395228884587</v>
      </c>
      <c r="G436" s="21">
        <f t="shared" si="51"/>
        <v>6.9264272243713725</v>
      </c>
      <c r="H436" s="21">
        <f t="shared" si="52"/>
        <v>6.9264272243713725</v>
      </c>
      <c r="I436" s="23">
        <f t="shared" si="50"/>
        <v>90.043553916827847</v>
      </c>
      <c r="J436" s="36">
        <f t="shared" si="49"/>
        <v>90.043553916827847</v>
      </c>
    </row>
    <row r="437" spans="1:10">
      <c r="A437" s="15" t="s">
        <v>819</v>
      </c>
      <c r="B437" s="15" t="s">
        <v>821</v>
      </c>
      <c r="C437" s="16" t="s">
        <v>562</v>
      </c>
      <c r="D437" s="16" t="s">
        <v>580</v>
      </c>
      <c r="E437" s="41">
        <v>7.2714893615999996</v>
      </c>
      <c r="F437" s="21">
        <f t="shared" si="48"/>
        <v>7.9570169781818176</v>
      </c>
      <c r="G437" s="21">
        <f t="shared" si="51"/>
        <v>7.8039974209090905</v>
      </c>
      <c r="H437" s="21">
        <f t="shared" si="52"/>
        <v>7.8039974209090905</v>
      </c>
      <c r="I437" s="23">
        <f t="shared" si="50"/>
        <v>101.45196647181818</v>
      </c>
      <c r="J437" s="36">
        <f t="shared" si="49"/>
        <v>101.45196647181818</v>
      </c>
    </row>
    <row r="438" spans="1:10">
      <c r="A438" s="15" t="s">
        <v>289</v>
      </c>
      <c r="B438" s="15" t="s">
        <v>823</v>
      </c>
      <c r="C438" s="16" t="s">
        <v>562</v>
      </c>
      <c r="D438" s="16" t="s">
        <v>159</v>
      </c>
      <c r="E438" s="41">
        <v>11.746363404255318</v>
      </c>
      <c r="F438" s="21">
        <f t="shared" si="48"/>
        <v>12.853764667956156</v>
      </c>
      <c r="G438" s="21">
        <f t="shared" si="51"/>
        <v>12.606576885880077</v>
      </c>
      <c r="H438" s="21">
        <f t="shared" si="52"/>
        <v>12.606576885880077</v>
      </c>
      <c r="I438" s="23">
        <f t="shared" si="50"/>
        <v>163.885499516441</v>
      </c>
      <c r="J438" s="36">
        <f t="shared" si="49"/>
        <v>163.885499516441</v>
      </c>
    </row>
    <row r="439" spans="1:10">
      <c r="A439" s="15" t="s">
        <v>582</v>
      </c>
      <c r="B439" s="15" t="s">
        <v>823</v>
      </c>
      <c r="C439" s="16" t="s">
        <v>562</v>
      </c>
      <c r="D439" s="16" t="s">
        <v>561</v>
      </c>
      <c r="E439" s="41">
        <v>5.4265519148936177</v>
      </c>
      <c r="F439" s="21">
        <f t="shared" si="48"/>
        <v>5.9381460348162483</v>
      </c>
      <c r="G439" s="21">
        <f t="shared" si="51"/>
        <v>5.8239509187620895</v>
      </c>
      <c r="H439" s="21">
        <f t="shared" si="52"/>
        <v>5.8239509187620895</v>
      </c>
      <c r="I439" s="23">
        <f t="shared" si="50"/>
        <v>75.711361943907164</v>
      </c>
      <c r="J439" s="36">
        <f t="shared" si="49"/>
        <v>75.711361943907164</v>
      </c>
    </row>
    <row r="440" spans="1:10">
      <c r="A440" s="15" t="s">
        <v>581</v>
      </c>
      <c r="B440" s="15" t="s">
        <v>824</v>
      </c>
      <c r="C440" s="16" t="s">
        <v>562</v>
      </c>
      <c r="D440" s="16" t="s">
        <v>561</v>
      </c>
      <c r="E440" s="41">
        <v>6.9227617021276595</v>
      </c>
      <c r="F440" s="21">
        <f t="shared" si="48"/>
        <v>7.5754126370083812</v>
      </c>
      <c r="G440" s="21">
        <f t="shared" si="51"/>
        <v>7.4297316247582197</v>
      </c>
      <c r="H440" s="21">
        <f t="shared" si="52"/>
        <v>7.4297316247582197</v>
      </c>
      <c r="I440" s="23">
        <f t="shared" si="50"/>
        <v>96.586511121856859</v>
      </c>
      <c r="J440" s="36">
        <f t="shared" si="49"/>
        <v>96.586511121856859</v>
      </c>
    </row>
    <row r="441" spans="1:10">
      <c r="A441" s="15" t="s">
        <v>822</v>
      </c>
      <c r="B441" s="15" t="s">
        <v>824</v>
      </c>
      <c r="C441" s="16" t="s">
        <v>562</v>
      </c>
      <c r="D441" s="16" t="s">
        <v>159</v>
      </c>
      <c r="E441" s="41">
        <v>8.3928510636000002</v>
      </c>
      <c r="F441" s="21">
        <f t="shared" si="48"/>
        <v>9.1840962817171707</v>
      </c>
      <c r="G441" s="21">
        <f t="shared" si="51"/>
        <v>9.0074790455303013</v>
      </c>
      <c r="H441" s="21">
        <f t="shared" si="52"/>
        <v>9.0074790455303013</v>
      </c>
      <c r="I441" s="23">
        <f t="shared" si="50"/>
        <v>117.09722759189393</v>
      </c>
      <c r="J441" s="36">
        <f t="shared" si="49"/>
        <v>117.09722759189393</v>
      </c>
    </row>
    <row r="442" spans="1:10">
      <c r="A442" s="15" t="s">
        <v>497</v>
      </c>
      <c r="B442" s="15" t="s">
        <v>825</v>
      </c>
      <c r="C442" s="16" t="s">
        <v>562</v>
      </c>
      <c r="D442" s="16" t="s">
        <v>52</v>
      </c>
      <c r="E442" s="41">
        <v>5.0915795744680858</v>
      </c>
      <c r="F442" s="21">
        <f t="shared" si="48"/>
        <v>5.5715938104448748</v>
      </c>
      <c r="G442" s="21">
        <f t="shared" si="51"/>
        <v>5.4644477756286269</v>
      </c>
      <c r="H442" s="21">
        <f t="shared" si="52"/>
        <v>5.4644477756286269</v>
      </c>
      <c r="I442" s="23">
        <f t="shared" si="50"/>
        <v>71.037821083172147</v>
      </c>
      <c r="J442" s="36">
        <f t="shared" si="49"/>
        <v>71.037821083172147</v>
      </c>
    </row>
    <row r="443" spans="1:10">
      <c r="A443" s="15" t="s">
        <v>545</v>
      </c>
      <c r="B443" s="15" t="s">
        <v>825</v>
      </c>
      <c r="C443" s="16" t="s">
        <v>562</v>
      </c>
      <c r="D443" s="16" t="s">
        <v>107</v>
      </c>
      <c r="E443" s="41">
        <v>2.1214914893617021</v>
      </c>
      <c r="F443" s="21">
        <f t="shared" si="48"/>
        <v>2.3214974210186976</v>
      </c>
      <c r="G443" s="21">
        <f t="shared" si="51"/>
        <v>2.276853239845261</v>
      </c>
      <c r="H443" s="21">
        <f t="shared" si="52"/>
        <v>2.276853239845261</v>
      </c>
      <c r="I443" s="23">
        <f t="shared" si="50"/>
        <v>29.599092117988395</v>
      </c>
      <c r="J443" s="36">
        <f t="shared" si="49"/>
        <v>29.599092117988395</v>
      </c>
    </row>
    <row r="444" spans="1:10">
      <c r="A444" s="15" t="s">
        <v>829</v>
      </c>
      <c r="B444" s="15" t="s">
        <v>827</v>
      </c>
      <c r="C444" s="16" t="s">
        <v>562</v>
      </c>
      <c r="D444" s="16" t="s">
        <v>580</v>
      </c>
      <c r="E444" s="41">
        <v>2.6961702131999998</v>
      </c>
      <c r="F444" s="21">
        <f t="shared" si="48"/>
        <v>2.9503546104040397</v>
      </c>
      <c r="G444" s="21">
        <f t="shared" si="51"/>
        <v>2.8936170217424237</v>
      </c>
      <c r="H444" s="21">
        <f t="shared" si="52"/>
        <v>2.8936170217424237</v>
      </c>
      <c r="I444" s="23">
        <f t="shared" si="50"/>
        <v>37.617021282651507</v>
      </c>
      <c r="J444" s="36">
        <f t="shared" si="49"/>
        <v>37.617021282651507</v>
      </c>
    </row>
    <row r="445" spans="1:10">
      <c r="A445" s="15" t="s">
        <v>826</v>
      </c>
      <c r="B445" s="15" t="s">
        <v>827</v>
      </c>
      <c r="C445" s="16" t="s">
        <v>562</v>
      </c>
      <c r="D445" s="16" t="s">
        <v>107</v>
      </c>
      <c r="E445" s="41">
        <v>3.0229787232000001</v>
      </c>
      <c r="F445" s="21">
        <f t="shared" si="48"/>
        <v>3.3079733503030302</v>
      </c>
      <c r="G445" s="21">
        <f t="shared" si="51"/>
        <v>3.2443584781818182</v>
      </c>
      <c r="H445" s="21">
        <f t="shared" si="52"/>
        <v>3.2443584781818182</v>
      </c>
      <c r="I445" s="23">
        <f t="shared" si="50"/>
        <v>42.176660216363636</v>
      </c>
      <c r="J445" s="36">
        <f t="shared" si="49"/>
        <v>42.176660216363636</v>
      </c>
    </row>
    <row r="446" spans="1:10">
      <c r="A446" s="15" t="s">
        <v>882</v>
      </c>
      <c r="B446" s="15" t="s">
        <v>454</v>
      </c>
      <c r="C446" s="16" t="s">
        <v>562</v>
      </c>
      <c r="D446" s="16" t="s">
        <v>828</v>
      </c>
      <c r="E446" s="41">
        <v>7.68</v>
      </c>
      <c r="F446" s="21">
        <f t="shared" si="48"/>
        <v>8.4040404040404031</v>
      </c>
      <c r="G446" s="21">
        <f t="shared" si="51"/>
        <v>8.2424242424242422</v>
      </c>
      <c r="H446" s="21">
        <f t="shared" si="52"/>
        <v>8.2424242424242422</v>
      </c>
      <c r="I446" s="23">
        <f t="shared" si="50"/>
        <v>107.15151515151514</v>
      </c>
      <c r="J446" s="36">
        <f t="shared" si="49"/>
        <v>107.15151515151514</v>
      </c>
    </row>
    <row r="447" spans="1:10">
      <c r="A447" s="15" t="s">
        <v>607</v>
      </c>
      <c r="B447" s="15" t="s">
        <v>832</v>
      </c>
      <c r="C447" s="16" t="s">
        <v>562</v>
      </c>
      <c r="D447" s="16" t="s">
        <v>54</v>
      </c>
      <c r="E447" s="41">
        <v>2.2778119148936167</v>
      </c>
      <c r="F447" s="21">
        <f t="shared" si="48"/>
        <v>2.492555125725338</v>
      </c>
      <c r="G447" s="21">
        <f t="shared" si="51"/>
        <v>2.4446213733075428</v>
      </c>
      <c r="H447" s="21">
        <f t="shared" si="52"/>
        <v>2.4446213733075428</v>
      </c>
      <c r="I447" s="23">
        <f t="shared" si="50"/>
        <v>31.780077852998058</v>
      </c>
      <c r="J447" s="36">
        <f t="shared" si="49"/>
        <v>31.780077852998058</v>
      </c>
    </row>
    <row r="448" spans="1:10">
      <c r="A448" s="15" t="s">
        <v>171</v>
      </c>
      <c r="B448" s="15" t="s">
        <v>832</v>
      </c>
      <c r="C448" s="16" t="s">
        <v>562</v>
      </c>
      <c r="D448" s="16" t="s">
        <v>52</v>
      </c>
      <c r="E448" s="41">
        <v>6.0741651063829778</v>
      </c>
      <c r="F448" s="21">
        <f t="shared" si="48"/>
        <v>6.6468136686009016</v>
      </c>
      <c r="G448" s="21">
        <f t="shared" si="51"/>
        <v>6.5189903288201148</v>
      </c>
      <c r="H448" s="21">
        <f t="shared" si="52"/>
        <v>6.5189903288201148</v>
      </c>
      <c r="I448" s="23">
        <f t="shared" si="50"/>
        <v>84.746874274661494</v>
      </c>
      <c r="J448" s="36">
        <f t="shared" si="49"/>
        <v>84.746874274661494</v>
      </c>
    </row>
    <row r="449" spans="1:10">
      <c r="A449" s="15" t="s">
        <v>356</v>
      </c>
      <c r="B449" s="15" t="s">
        <v>832</v>
      </c>
      <c r="C449" s="16" t="s">
        <v>562</v>
      </c>
      <c r="D449" s="16" t="s">
        <v>8</v>
      </c>
      <c r="E449" s="41">
        <v>5.0469165957446807</v>
      </c>
      <c r="F449" s="21">
        <f t="shared" si="48"/>
        <v>5.5227201805286903</v>
      </c>
      <c r="G449" s="21">
        <f t="shared" si="51"/>
        <v>5.4165140232108309</v>
      </c>
      <c r="H449" s="21">
        <f t="shared" si="52"/>
        <v>5.4165140232108309</v>
      </c>
      <c r="I449" s="23">
        <f t="shared" si="50"/>
        <v>70.414682301740797</v>
      </c>
      <c r="J449" s="36">
        <f t="shared" si="49"/>
        <v>70.414682301740797</v>
      </c>
    </row>
    <row r="450" spans="1:10">
      <c r="A450" s="15" t="s">
        <v>398</v>
      </c>
      <c r="B450" s="15" t="s">
        <v>832</v>
      </c>
      <c r="C450" s="16" t="s">
        <v>562</v>
      </c>
      <c r="D450" s="16" t="s">
        <v>561</v>
      </c>
      <c r="E450" s="41">
        <v>1.1389059574468083</v>
      </c>
      <c r="F450" s="21">
        <f t="shared" si="48"/>
        <v>1.246277562862669</v>
      </c>
      <c r="G450" s="21">
        <f t="shared" si="51"/>
        <v>1.2223106866537714</v>
      </c>
      <c r="H450" s="21">
        <f t="shared" si="52"/>
        <v>1.2223106866537714</v>
      </c>
      <c r="I450" s="23">
        <f t="shared" si="50"/>
        <v>15.890038926499029</v>
      </c>
      <c r="J450" s="36">
        <f t="shared" si="49"/>
        <v>15.890038926499029</v>
      </c>
    </row>
    <row r="451" spans="1:10">
      <c r="A451" s="15" t="s">
        <v>830</v>
      </c>
      <c r="B451" s="15" t="s">
        <v>832</v>
      </c>
      <c r="C451" s="16" t="s">
        <v>562</v>
      </c>
      <c r="D451" s="16" t="s">
        <v>107</v>
      </c>
      <c r="E451" s="41">
        <v>3.1822978728</v>
      </c>
      <c r="F451" s="21">
        <f t="shared" si="48"/>
        <v>3.4823124870707067</v>
      </c>
      <c r="G451" s="21">
        <f t="shared" si="51"/>
        <v>3.415344939242424</v>
      </c>
      <c r="H451" s="21">
        <f t="shared" si="52"/>
        <v>3.415344939242424</v>
      </c>
      <c r="I451" s="23">
        <f t="shared" si="50"/>
        <v>44.399484210151513</v>
      </c>
      <c r="J451" s="36">
        <f t="shared" si="49"/>
        <v>44.399484210151513</v>
      </c>
    </row>
    <row r="452" spans="1:10">
      <c r="A452" s="15" t="s">
        <v>831</v>
      </c>
      <c r="B452" s="15" t="s">
        <v>832</v>
      </c>
      <c r="C452" s="16" t="s">
        <v>562</v>
      </c>
      <c r="D452" s="16" t="s">
        <v>580</v>
      </c>
      <c r="E452" s="41">
        <v>3.0025531920000001</v>
      </c>
      <c r="F452" s="21">
        <f t="shared" si="48"/>
        <v>3.2856221797979797</v>
      </c>
      <c r="G452" s="21">
        <f t="shared" si="51"/>
        <v>3.2224371378787877</v>
      </c>
      <c r="H452" s="21">
        <f t="shared" si="52"/>
        <v>3.2224371378787877</v>
      </c>
      <c r="I452" s="23">
        <f t="shared" si="50"/>
        <v>41.891682792424241</v>
      </c>
      <c r="J452" s="36">
        <f t="shared" si="49"/>
        <v>41.891682792424241</v>
      </c>
    </row>
    <row r="453" spans="1:10">
      <c r="A453" s="15" t="s">
        <v>9</v>
      </c>
      <c r="B453" s="15" t="s">
        <v>833</v>
      </c>
      <c r="C453" s="16" t="s">
        <v>562</v>
      </c>
      <c r="D453" s="16" t="s">
        <v>54</v>
      </c>
      <c r="E453" s="41">
        <v>3.4613808510638298</v>
      </c>
      <c r="F453" s="21">
        <f t="shared" si="48"/>
        <v>3.7877063185041906</v>
      </c>
      <c r="G453" s="21">
        <f t="shared" si="51"/>
        <v>3.7148658123791098</v>
      </c>
      <c r="H453" s="21">
        <f t="shared" si="52"/>
        <v>3.7148658123791098</v>
      </c>
      <c r="I453" s="23">
        <f t="shared" si="50"/>
        <v>48.293255560928429</v>
      </c>
      <c r="J453" s="36">
        <f t="shared" si="49"/>
        <v>48.293255560928429</v>
      </c>
    </row>
    <row r="454" spans="1:10">
      <c r="A454" s="15" t="s">
        <v>170</v>
      </c>
      <c r="B454" s="15" t="s">
        <v>833</v>
      </c>
      <c r="C454" s="16" t="s">
        <v>562</v>
      </c>
      <c r="D454" s="16" t="s">
        <v>52</v>
      </c>
      <c r="E454" s="41">
        <v>7.7490268085106386</v>
      </c>
      <c r="F454" s="21">
        <f t="shared" si="48"/>
        <v>8.4795747904577681</v>
      </c>
      <c r="G454" s="21">
        <f t="shared" si="51"/>
        <v>8.3165060444874275</v>
      </c>
      <c r="H454" s="21">
        <f t="shared" si="52"/>
        <v>8.3165060444874275</v>
      </c>
      <c r="I454" s="23">
        <f t="shared" si="50"/>
        <v>108.11457857833655</v>
      </c>
      <c r="J454" s="36">
        <f t="shared" si="49"/>
        <v>108.11457857833655</v>
      </c>
    </row>
    <row r="455" spans="1:10">
      <c r="A455" s="15" t="s">
        <v>355</v>
      </c>
      <c r="B455" s="15" t="s">
        <v>833</v>
      </c>
      <c r="C455" s="16" t="s">
        <v>562</v>
      </c>
      <c r="D455" s="16" t="s">
        <v>8</v>
      </c>
      <c r="E455" s="41">
        <v>7.7490268085106386</v>
      </c>
      <c r="F455" s="21">
        <f t="shared" si="48"/>
        <v>8.4795747904577681</v>
      </c>
      <c r="G455" s="21">
        <f t="shared" si="51"/>
        <v>8.3165060444874275</v>
      </c>
      <c r="H455" s="21">
        <f t="shared" si="52"/>
        <v>8.3165060444874275</v>
      </c>
      <c r="I455" s="23">
        <f t="shared" si="50"/>
        <v>108.11457857833655</v>
      </c>
      <c r="J455" s="36">
        <f t="shared" si="49"/>
        <v>108.11457857833655</v>
      </c>
    </row>
    <row r="456" spans="1:10">
      <c r="A456" s="15" t="s">
        <v>220</v>
      </c>
      <c r="B456" s="15" t="s">
        <v>833</v>
      </c>
      <c r="C456" s="16" t="s">
        <v>562</v>
      </c>
      <c r="D456" s="16" t="s">
        <v>107</v>
      </c>
      <c r="E456" s="41">
        <v>7.6597008510638291</v>
      </c>
      <c r="F456" s="21">
        <f t="shared" si="48"/>
        <v>8.3818275306254026</v>
      </c>
      <c r="G456" s="21">
        <f t="shared" si="51"/>
        <v>8.2206385396518371</v>
      </c>
      <c r="H456" s="21">
        <f t="shared" si="52"/>
        <v>8.2206385396518371</v>
      </c>
      <c r="I456" s="23">
        <f t="shared" si="50"/>
        <v>106.86830101547389</v>
      </c>
      <c r="J456" s="36">
        <f t="shared" si="49"/>
        <v>106.86830101547389</v>
      </c>
    </row>
    <row r="457" spans="1:10">
      <c r="A457" s="15" t="s">
        <v>241</v>
      </c>
      <c r="B457" s="15" t="s">
        <v>833</v>
      </c>
      <c r="C457" s="16" t="s">
        <v>562</v>
      </c>
      <c r="D457" s="16" t="s">
        <v>561</v>
      </c>
      <c r="E457" s="41">
        <v>1.7418561702127662</v>
      </c>
      <c r="F457" s="21">
        <f t="shared" si="48"/>
        <v>1.9060715667311414</v>
      </c>
      <c r="G457" s="21">
        <f t="shared" si="51"/>
        <v>1.8694163442940039</v>
      </c>
      <c r="H457" s="21">
        <f t="shared" si="52"/>
        <v>1.8694163442940039</v>
      </c>
      <c r="I457" s="23">
        <f t="shared" si="50"/>
        <v>24.302412475822052</v>
      </c>
      <c r="J457" s="36">
        <f t="shared" si="49"/>
        <v>24.302412475822052</v>
      </c>
    </row>
    <row r="458" spans="1:10">
      <c r="A458" s="15" t="s">
        <v>330</v>
      </c>
      <c r="B458" s="15" t="s">
        <v>833</v>
      </c>
      <c r="C458" s="16" t="s">
        <v>562</v>
      </c>
      <c r="D458" s="16" t="s">
        <v>580</v>
      </c>
      <c r="E458" s="41">
        <v>2.4341323404255317</v>
      </c>
      <c r="F458" s="21">
        <f t="shared" si="48"/>
        <v>2.6636128304319793</v>
      </c>
      <c r="G458" s="21">
        <f t="shared" si="51"/>
        <v>2.6123895067698255</v>
      </c>
      <c r="H458" s="21">
        <f t="shared" si="52"/>
        <v>2.6123895067698255</v>
      </c>
      <c r="I458" s="23">
        <f t="shared" si="50"/>
        <v>33.961063588007733</v>
      </c>
      <c r="J458" s="36">
        <f t="shared" si="49"/>
        <v>33.961063588007733</v>
      </c>
    </row>
    <row r="459" spans="1:10">
      <c r="A459" s="15" t="s">
        <v>839</v>
      </c>
      <c r="B459" s="15" t="s">
        <v>109</v>
      </c>
      <c r="C459" s="16" t="s">
        <v>562</v>
      </c>
      <c r="D459" s="16" t="s">
        <v>828</v>
      </c>
      <c r="E459" s="41">
        <v>1.68</v>
      </c>
      <c r="F459" s="21">
        <f t="shared" si="48"/>
        <v>1.8383838383838382</v>
      </c>
      <c r="G459" s="21">
        <f t="shared" si="51"/>
        <v>1.803030303030303</v>
      </c>
      <c r="H459" s="21">
        <f t="shared" si="52"/>
        <v>1.803030303030303</v>
      </c>
      <c r="I459" s="23">
        <f t="shared" si="50"/>
        <v>23.439393939393938</v>
      </c>
      <c r="J459" s="36">
        <f t="shared" si="49"/>
        <v>23.439393939393938</v>
      </c>
    </row>
    <row r="460" spans="1:10">
      <c r="A460" s="15" t="s">
        <v>881</v>
      </c>
      <c r="B460" s="15" t="s">
        <v>834</v>
      </c>
      <c r="C460" s="16" t="s">
        <v>562</v>
      </c>
      <c r="D460" s="16" t="s">
        <v>828</v>
      </c>
      <c r="E460" s="41">
        <v>1.2663829788000001</v>
      </c>
      <c r="F460" s="21">
        <f t="shared" si="48"/>
        <v>1.3857726198989897</v>
      </c>
      <c r="G460" s="21">
        <f t="shared" si="51"/>
        <v>1.3591231464393938</v>
      </c>
      <c r="H460" s="21">
        <f t="shared" si="52"/>
        <v>1.3591231464393938</v>
      </c>
      <c r="I460" s="23">
        <f t="shared" si="50"/>
        <v>17.668600903712118</v>
      </c>
      <c r="J460" s="36">
        <f t="shared" si="49"/>
        <v>17.668600903712118</v>
      </c>
    </row>
    <row r="461" spans="1:10">
      <c r="A461" s="15" t="s">
        <v>840</v>
      </c>
      <c r="B461" s="15" t="s">
        <v>109</v>
      </c>
      <c r="C461" s="16" t="s">
        <v>562</v>
      </c>
      <c r="D461" s="16" t="s">
        <v>828</v>
      </c>
      <c r="E461" s="41">
        <v>2.2778119148936167</v>
      </c>
      <c r="F461" s="21">
        <f t="shared" ref="F461:F524" si="53">E461*G$8/11.88</f>
        <v>2.492555125725338</v>
      </c>
      <c r="G461" s="21">
        <f t="shared" si="51"/>
        <v>2.4446213733075428</v>
      </c>
      <c r="H461" s="21">
        <f t="shared" si="52"/>
        <v>2.4446213733075428</v>
      </c>
      <c r="I461" s="23">
        <f t="shared" si="50"/>
        <v>31.780077852998058</v>
      </c>
      <c r="J461" s="36">
        <f t="shared" si="49"/>
        <v>31.780077852998058</v>
      </c>
    </row>
    <row r="462" spans="1:10">
      <c r="A462" s="15" t="s">
        <v>841</v>
      </c>
      <c r="B462" s="15" t="s">
        <v>109</v>
      </c>
      <c r="C462" s="16" t="s">
        <v>562</v>
      </c>
      <c r="D462" s="16" t="s">
        <v>828</v>
      </c>
      <c r="E462" s="41">
        <v>2.6574472340425532</v>
      </c>
      <c r="F462" s="21">
        <f t="shared" si="53"/>
        <v>2.9079809800128951</v>
      </c>
      <c r="G462" s="21">
        <f t="shared" si="51"/>
        <v>2.852058268858801</v>
      </c>
      <c r="H462" s="21">
        <f t="shared" si="52"/>
        <v>2.852058268858801</v>
      </c>
      <c r="I462" s="23">
        <f t="shared" si="50"/>
        <v>37.076757495164415</v>
      </c>
      <c r="J462" s="36">
        <f t="shared" si="49"/>
        <v>37.076757495164415</v>
      </c>
    </row>
    <row r="463" spans="1:10">
      <c r="A463" s="15" t="s">
        <v>842</v>
      </c>
      <c r="B463" s="15" t="s">
        <v>837</v>
      </c>
      <c r="C463" s="16" t="s">
        <v>562</v>
      </c>
      <c r="D463" s="16" t="s">
        <v>828</v>
      </c>
      <c r="E463" s="41">
        <v>0.93792255319148943</v>
      </c>
      <c r="F463" s="21">
        <f t="shared" si="53"/>
        <v>1.0263462282398452</v>
      </c>
      <c r="G463" s="21">
        <f t="shared" si="51"/>
        <v>1.0066088007736944</v>
      </c>
      <c r="H463" s="21">
        <f t="shared" si="52"/>
        <v>1.0066088007736944</v>
      </c>
      <c r="I463" s="23">
        <f t="shared" si="50"/>
        <v>13.085914410058027</v>
      </c>
      <c r="J463" s="36">
        <f t="shared" si="49"/>
        <v>13.085914410058027</v>
      </c>
    </row>
    <row r="464" spans="1:10">
      <c r="A464" s="15" t="s">
        <v>1337</v>
      </c>
      <c r="B464" s="15" t="s">
        <v>1338</v>
      </c>
      <c r="C464" s="16" t="s">
        <v>562</v>
      </c>
      <c r="D464" s="16" t="s">
        <v>828</v>
      </c>
      <c r="E464" s="73">
        <v>0.99</v>
      </c>
      <c r="F464" s="21">
        <f t="shared" si="53"/>
        <v>1.0833333333333333</v>
      </c>
      <c r="G464" s="21">
        <f t="shared" ref="G464" si="54">I464/$G$8</f>
        <v>1.0624999999999998</v>
      </c>
      <c r="H464" s="21">
        <f t="shared" ref="H464" si="55">J464/$G$8</f>
        <v>1.0624999999999998</v>
      </c>
      <c r="I464" s="23">
        <f t="shared" ref="I464" si="56">F464*$I$9</f>
        <v>13.812499999999998</v>
      </c>
      <c r="J464" s="36">
        <f t="shared" ref="J464" si="57">I464*(1-$I$10/100)</f>
        <v>13.812499999999998</v>
      </c>
    </row>
    <row r="465" spans="1:10" s="17" customFormat="1">
      <c r="A465" s="15" t="s">
        <v>843</v>
      </c>
      <c r="B465" s="15" t="s">
        <v>109</v>
      </c>
      <c r="C465" s="16" t="s">
        <v>562</v>
      </c>
      <c r="D465" s="16" t="s">
        <v>828</v>
      </c>
      <c r="E465" s="41">
        <v>2.5457897872340429</v>
      </c>
      <c r="F465" s="21">
        <f t="shared" si="53"/>
        <v>2.7857969052224374</v>
      </c>
      <c r="G465" s="21">
        <f t="shared" si="51"/>
        <v>2.7322238878143135</v>
      </c>
      <c r="H465" s="21">
        <f t="shared" si="52"/>
        <v>2.7322238878143135</v>
      </c>
      <c r="I465" s="23">
        <f t="shared" si="50"/>
        <v>35.518910541586074</v>
      </c>
      <c r="J465" s="36">
        <f t="shared" si="49"/>
        <v>35.518910541586074</v>
      </c>
    </row>
    <row r="466" spans="1:10" s="17" customFormat="1">
      <c r="A466" s="15" t="s">
        <v>844</v>
      </c>
      <c r="B466" s="15" t="s">
        <v>838</v>
      </c>
      <c r="C466" s="16" t="s">
        <v>562</v>
      </c>
      <c r="D466" s="16" t="s">
        <v>828</v>
      </c>
      <c r="E466" s="41">
        <v>4.6002868085106376</v>
      </c>
      <c r="F466" s="21">
        <f t="shared" si="53"/>
        <v>5.0339838813668587</v>
      </c>
      <c r="G466" s="21">
        <f t="shared" si="51"/>
        <v>4.9371764990328808</v>
      </c>
      <c r="H466" s="21">
        <f t="shared" si="52"/>
        <v>4.9371764990328808</v>
      </c>
      <c r="I466" s="23">
        <f t="shared" si="50"/>
        <v>64.183294487427446</v>
      </c>
      <c r="J466" s="36">
        <f t="shared" si="49"/>
        <v>64.183294487427446</v>
      </c>
    </row>
    <row r="467" spans="1:10" s="17" customFormat="1">
      <c r="A467" s="15" t="s">
        <v>845</v>
      </c>
      <c r="B467" s="15" t="s">
        <v>846</v>
      </c>
      <c r="C467" s="16" t="s">
        <v>562</v>
      </c>
      <c r="D467" s="16" t="s">
        <v>828</v>
      </c>
      <c r="E467" s="41">
        <v>6.4984634042553191</v>
      </c>
      <c r="F467" s="21">
        <f t="shared" si="53"/>
        <v>7.1111131528046423</v>
      </c>
      <c r="G467" s="21">
        <f t="shared" si="51"/>
        <v>6.9743609767891677</v>
      </c>
      <c r="H467" s="21">
        <f t="shared" si="52"/>
        <v>6.9743609767891677</v>
      </c>
      <c r="I467" s="23">
        <f t="shared" si="50"/>
        <v>90.666692698259183</v>
      </c>
      <c r="J467" s="36">
        <f t="shared" si="49"/>
        <v>90.666692698259183</v>
      </c>
    </row>
    <row r="468" spans="1:10" s="17" customFormat="1">
      <c r="A468" s="15" t="s">
        <v>847</v>
      </c>
      <c r="B468" s="15" t="s">
        <v>111</v>
      </c>
      <c r="C468" s="16" t="s">
        <v>562</v>
      </c>
      <c r="D468" s="16" t="s">
        <v>828</v>
      </c>
      <c r="E468" s="41">
        <v>2.1214914893617021</v>
      </c>
      <c r="F468" s="21">
        <f t="shared" si="53"/>
        <v>2.3214974210186976</v>
      </c>
      <c r="G468" s="21">
        <f t="shared" si="51"/>
        <v>2.276853239845261</v>
      </c>
      <c r="H468" s="21">
        <f t="shared" si="52"/>
        <v>2.276853239845261</v>
      </c>
      <c r="I468" s="23">
        <f t="shared" si="50"/>
        <v>29.599092117988395</v>
      </c>
      <c r="J468" s="36">
        <f t="shared" si="49"/>
        <v>29.599092117988395</v>
      </c>
    </row>
    <row r="469" spans="1:10" s="17" customFormat="1">
      <c r="A469" s="15" t="s">
        <v>1339</v>
      </c>
      <c r="B469" s="15" t="s">
        <v>1341</v>
      </c>
      <c r="C469" s="16" t="s">
        <v>562</v>
      </c>
      <c r="D469" s="16" t="s">
        <v>828</v>
      </c>
      <c r="E469" s="41">
        <v>1.65</v>
      </c>
      <c r="F469" s="21">
        <f t="shared" si="53"/>
        <v>1.8055555555555554</v>
      </c>
      <c r="G469" s="21">
        <f t="shared" ref="G469:G470" si="58">I469/$G$8</f>
        <v>1.7708333333333333</v>
      </c>
      <c r="H469" s="21">
        <f t="shared" ref="H469:H470" si="59">J469/$G$8</f>
        <v>1.7708333333333333</v>
      </c>
      <c r="I469" s="23">
        <f t="shared" ref="I469:I470" si="60">F469*$I$9</f>
        <v>23.020833333333332</v>
      </c>
      <c r="J469" s="36">
        <f t="shared" ref="J469:J470" si="61">I469*(1-$I$10/100)</f>
        <v>23.020833333333332</v>
      </c>
    </row>
    <row r="470" spans="1:10" s="17" customFormat="1">
      <c r="A470" s="15" t="s">
        <v>1340</v>
      </c>
      <c r="B470" s="15" t="s">
        <v>1342</v>
      </c>
      <c r="C470" s="16" t="s">
        <v>562</v>
      </c>
      <c r="D470" s="16" t="s">
        <v>828</v>
      </c>
      <c r="E470" s="41">
        <v>1.61</v>
      </c>
      <c r="F470" s="21">
        <f t="shared" si="53"/>
        <v>1.7617845117845117</v>
      </c>
      <c r="G470" s="21">
        <f t="shared" si="58"/>
        <v>1.7279040404040402</v>
      </c>
      <c r="H470" s="21">
        <f t="shared" si="59"/>
        <v>1.7279040404040402</v>
      </c>
      <c r="I470" s="23">
        <f t="shared" si="60"/>
        <v>22.462752525252522</v>
      </c>
      <c r="J470" s="36">
        <f t="shared" si="61"/>
        <v>22.462752525252522</v>
      </c>
    </row>
    <row r="471" spans="1:10" s="17" customFormat="1">
      <c r="A471" s="15" t="s">
        <v>304</v>
      </c>
      <c r="B471" s="15" t="s">
        <v>848</v>
      </c>
      <c r="C471" s="16" t="s">
        <v>562</v>
      </c>
      <c r="D471" s="16" t="s">
        <v>561</v>
      </c>
      <c r="E471" s="41">
        <v>3.7516902127659577</v>
      </c>
      <c r="F471" s="21">
        <f t="shared" si="53"/>
        <v>4.1053849129593809</v>
      </c>
      <c r="G471" s="21">
        <f t="shared" si="51"/>
        <v>4.0264352030947776</v>
      </c>
      <c r="H471" s="21">
        <f t="shared" si="52"/>
        <v>4.0264352030947776</v>
      </c>
      <c r="I471" s="23">
        <f t="shared" si="50"/>
        <v>52.343657640232109</v>
      </c>
      <c r="J471" s="36">
        <f t="shared" si="49"/>
        <v>52.343657640232109</v>
      </c>
    </row>
    <row r="472" spans="1:10" s="17" customFormat="1">
      <c r="A472" s="15" t="s">
        <v>303</v>
      </c>
      <c r="B472" s="15" t="s">
        <v>849</v>
      </c>
      <c r="C472" s="16" t="s">
        <v>562</v>
      </c>
      <c r="D472" s="16" t="s">
        <v>561</v>
      </c>
      <c r="E472" s="41">
        <v>4.1089940425531912</v>
      </c>
      <c r="F472" s="21">
        <f t="shared" si="53"/>
        <v>4.4963739522888453</v>
      </c>
      <c r="G472" s="21">
        <f t="shared" si="51"/>
        <v>4.4099052224371373</v>
      </c>
      <c r="H472" s="21">
        <f t="shared" si="52"/>
        <v>4.4099052224371373</v>
      </c>
      <c r="I472" s="23">
        <f t="shared" si="50"/>
        <v>57.32876789168278</v>
      </c>
      <c r="J472" s="36">
        <f t="shared" si="49"/>
        <v>57.32876789168278</v>
      </c>
    </row>
    <row r="473" spans="1:10">
      <c r="A473" s="15" t="s">
        <v>302</v>
      </c>
      <c r="B473" s="15" t="s">
        <v>112</v>
      </c>
      <c r="C473" s="16" t="s">
        <v>562</v>
      </c>
      <c r="D473" s="16" t="s">
        <v>561</v>
      </c>
      <c r="E473" s="41">
        <v>4.9799221276595738</v>
      </c>
      <c r="F473" s="21">
        <f t="shared" si="53"/>
        <v>5.4494097356544158</v>
      </c>
      <c r="G473" s="21">
        <f t="shared" si="51"/>
        <v>5.3446133945841385</v>
      </c>
      <c r="H473" s="21">
        <f t="shared" si="52"/>
        <v>5.3446133945841385</v>
      </c>
      <c r="I473" s="23">
        <f t="shared" si="50"/>
        <v>69.479974129593799</v>
      </c>
      <c r="J473" s="36">
        <f t="shared" si="49"/>
        <v>69.479974129593799</v>
      </c>
    </row>
    <row r="474" spans="1:10">
      <c r="A474" s="15" t="s">
        <v>301</v>
      </c>
      <c r="B474" s="15" t="s">
        <v>14</v>
      </c>
      <c r="C474" s="16" t="s">
        <v>562</v>
      </c>
      <c r="D474" s="16" t="s">
        <v>561</v>
      </c>
      <c r="E474" s="41">
        <v>5.9625076595744675</v>
      </c>
      <c r="F474" s="21">
        <f t="shared" si="53"/>
        <v>6.5246295938104444</v>
      </c>
      <c r="G474" s="21">
        <f t="shared" si="51"/>
        <v>6.3991559477756272</v>
      </c>
      <c r="H474" s="21">
        <f t="shared" si="52"/>
        <v>6.3991559477756272</v>
      </c>
      <c r="I474" s="23">
        <f t="shared" si="50"/>
        <v>83.189027321083159</v>
      </c>
      <c r="J474" s="36">
        <f t="shared" si="49"/>
        <v>83.189027321083159</v>
      </c>
    </row>
    <row r="475" spans="1:10">
      <c r="A475" s="15" t="s">
        <v>300</v>
      </c>
      <c r="B475" s="15" t="s">
        <v>10</v>
      </c>
      <c r="C475" s="16" t="s">
        <v>562</v>
      </c>
      <c r="D475" s="16" t="s">
        <v>561</v>
      </c>
      <c r="E475" s="41">
        <v>7.1907395744680844</v>
      </c>
      <c r="F475" s="21">
        <f t="shared" si="53"/>
        <v>7.8686544165054793</v>
      </c>
      <c r="G475" s="21">
        <f t="shared" si="51"/>
        <v>7.7173341392649899</v>
      </c>
      <c r="H475" s="21">
        <f t="shared" si="52"/>
        <v>7.7173341392649899</v>
      </c>
      <c r="I475" s="23">
        <f t="shared" si="50"/>
        <v>100.32534381044486</v>
      </c>
      <c r="J475" s="36">
        <f t="shared" si="49"/>
        <v>100.32534381044486</v>
      </c>
    </row>
    <row r="476" spans="1:10">
      <c r="A476" s="15" t="s">
        <v>299</v>
      </c>
      <c r="B476" s="15" t="s">
        <v>11</v>
      </c>
      <c r="C476" s="16" t="s">
        <v>562</v>
      </c>
      <c r="D476" s="16" t="s">
        <v>561</v>
      </c>
      <c r="E476" s="41">
        <v>8.3966400000000014</v>
      </c>
      <c r="F476" s="21">
        <f t="shared" si="53"/>
        <v>9.188242424242425</v>
      </c>
      <c r="G476" s="21">
        <f t="shared" si="51"/>
        <v>9.0115454545454554</v>
      </c>
      <c r="H476" s="21">
        <f t="shared" si="52"/>
        <v>9.0115454545454554</v>
      </c>
      <c r="I476" s="23">
        <f t="shared" si="50"/>
        <v>117.15009090909092</v>
      </c>
      <c r="J476" s="36">
        <f t="shared" si="49"/>
        <v>117.15009090909092</v>
      </c>
    </row>
    <row r="477" spans="1:10">
      <c r="A477" s="15" t="s">
        <v>308</v>
      </c>
      <c r="B477" s="15" t="s">
        <v>850</v>
      </c>
      <c r="C477" s="16" t="s">
        <v>562</v>
      </c>
      <c r="D477" s="16" t="s">
        <v>561</v>
      </c>
      <c r="E477" s="41">
        <v>3.7516902127659577</v>
      </c>
      <c r="F477" s="21">
        <f t="shared" si="53"/>
        <v>4.1053849129593809</v>
      </c>
      <c r="G477" s="21">
        <f t="shared" si="51"/>
        <v>4.0264352030947776</v>
      </c>
      <c r="H477" s="21">
        <f t="shared" si="52"/>
        <v>4.0264352030947776</v>
      </c>
      <c r="I477" s="23">
        <f t="shared" si="50"/>
        <v>52.343657640232109</v>
      </c>
      <c r="J477" s="36">
        <f t="shared" ref="J477:J537" si="62">I477*(1-$I$10/100)</f>
        <v>52.343657640232109</v>
      </c>
    </row>
    <row r="478" spans="1:10">
      <c r="A478" s="15" t="s">
        <v>315</v>
      </c>
      <c r="B478" s="15" t="s">
        <v>851</v>
      </c>
      <c r="C478" s="16" t="s">
        <v>562</v>
      </c>
      <c r="D478" s="16" t="s">
        <v>561</v>
      </c>
      <c r="E478" s="41">
        <v>4.1089940425531912</v>
      </c>
      <c r="F478" s="21">
        <f t="shared" si="53"/>
        <v>4.4963739522888453</v>
      </c>
      <c r="G478" s="21">
        <f t="shared" si="51"/>
        <v>4.4099052224371373</v>
      </c>
      <c r="H478" s="21">
        <f t="shared" si="52"/>
        <v>4.4099052224371373</v>
      </c>
      <c r="I478" s="23">
        <f t="shared" si="50"/>
        <v>57.32876789168278</v>
      </c>
      <c r="J478" s="36">
        <f t="shared" si="62"/>
        <v>57.32876789168278</v>
      </c>
    </row>
    <row r="479" spans="1:10">
      <c r="A479" s="15" t="s">
        <v>318</v>
      </c>
      <c r="B479" s="15" t="s">
        <v>15</v>
      </c>
      <c r="C479" s="16" t="s">
        <v>562</v>
      </c>
      <c r="D479" s="16" t="s">
        <v>561</v>
      </c>
      <c r="E479" s="41">
        <v>4.9799221276595738</v>
      </c>
      <c r="F479" s="21">
        <f t="shared" si="53"/>
        <v>5.4494097356544158</v>
      </c>
      <c r="G479" s="21">
        <f t="shared" si="51"/>
        <v>5.3446133945841385</v>
      </c>
      <c r="H479" s="21">
        <f t="shared" si="52"/>
        <v>5.3446133945841385</v>
      </c>
      <c r="I479" s="23">
        <f t="shared" si="50"/>
        <v>69.479974129593799</v>
      </c>
      <c r="J479" s="36">
        <f t="shared" si="62"/>
        <v>69.479974129593799</v>
      </c>
    </row>
    <row r="480" spans="1:10">
      <c r="A480" s="15" t="s">
        <v>313</v>
      </c>
      <c r="B480" s="15" t="s">
        <v>16</v>
      </c>
      <c r="C480" s="16" t="s">
        <v>562</v>
      </c>
      <c r="D480" s="16" t="s">
        <v>561</v>
      </c>
      <c r="E480" s="41">
        <v>5.9625076595744675</v>
      </c>
      <c r="F480" s="21">
        <f t="shared" si="53"/>
        <v>6.5246295938104444</v>
      </c>
      <c r="G480" s="21">
        <f t="shared" si="51"/>
        <v>6.3991559477756272</v>
      </c>
      <c r="H480" s="21">
        <f t="shared" si="52"/>
        <v>6.3991559477756272</v>
      </c>
      <c r="I480" s="23">
        <f t="shared" si="50"/>
        <v>83.189027321083159</v>
      </c>
      <c r="J480" s="36">
        <f t="shared" si="62"/>
        <v>83.189027321083159</v>
      </c>
    </row>
    <row r="481" spans="1:10">
      <c r="A481" s="15" t="s">
        <v>311</v>
      </c>
      <c r="B481" s="15" t="s">
        <v>12</v>
      </c>
      <c r="C481" s="16" t="s">
        <v>562</v>
      </c>
      <c r="D481" s="16" t="s">
        <v>561</v>
      </c>
      <c r="E481" s="41">
        <v>7.1907395744680844</v>
      </c>
      <c r="F481" s="21">
        <f t="shared" si="53"/>
        <v>7.8686544165054793</v>
      </c>
      <c r="G481" s="21">
        <f t="shared" si="51"/>
        <v>7.7173341392649899</v>
      </c>
      <c r="H481" s="21">
        <f t="shared" si="52"/>
        <v>7.7173341392649899</v>
      </c>
      <c r="I481" s="23">
        <f t="shared" si="50"/>
        <v>100.32534381044486</v>
      </c>
      <c r="J481" s="36">
        <f t="shared" si="62"/>
        <v>100.32534381044486</v>
      </c>
    </row>
    <row r="482" spans="1:10">
      <c r="A482" s="15" t="s">
        <v>305</v>
      </c>
      <c r="B482" s="15" t="s">
        <v>13</v>
      </c>
      <c r="C482" s="16" t="s">
        <v>562</v>
      </c>
      <c r="D482" s="16" t="s">
        <v>561</v>
      </c>
      <c r="E482" s="41">
        <v>8.3966400000000014</v>
      </c>
      <c r="F482" s="21">
        <f t="shared" si="53"/>
        <v>9.188242424242425</v>
      </c>
      <c r="G482" s="21">
        <f t="shared" si="51"/>
        <v>9.0115454545454554</v>
      </c>
      <c r="H482" s="21">
        <f t="shared" si="52"/>
        <v>9.0115454545454554</v>
      </c>
      <c r="I482" s="23">
        <f t="shared" si="50"/>
        <v>117.15009090909092</v>
      </c>
      <c r="J482" s="36">
        <f t="shared" si="62"/>
        <v>117.15009090909092</v>
      </c>
    </row>
    <row r="483" spans="1:10">
      <c r="A483" s="15" t="s">
        <v>307</v>
      </c>
      <c r="B483" s="15" t="s">
        <v>852</v>
      </c>
      <c r="C483" s="16" t="s">
        <v>562</v>
      </c>
      <c r="D483" s="16" t="s">
        <v>561</v>
      </c>
      <c r="E483" s="41">
        <v>3.9080106382978723</v>
      </c>
      <c r="F483" s="21">
        <f t="shared" si="53"/>
        <v>4.2764426176660217</v>
      </c>
      <c r="G483" s="21">
        <f t="shared" si="51"/>
        <v>4.1942033365570603</v>
      </c>
      <c r="H483" s="21">
        <f t="shared" si="52"/>
        <v>4.1942033365570603</v>
      </c>
      <c r="I483" s="23">
        <f t="shared" si="50"/>
        <v>54.52464337524178</v>
      </c>
      <c r="J483" s="36">
        <f t="shared" si="62"/>
        <v>54.52464337524178</v>
      </c>
    </row>
    <row r="484" spans="1:10">
      <c r="A484" s="15" t="s">
        <v>317</v>
      </c>
      <c r="B484" s="15" t="s">
        <v>853</v>
      </c>
      <c r="C484" s="16" t="s">
        <v>562</v>
      </c>
      <c r="D484" s="16" t="s">
        <v>561</v>
      </c>
      <c r="E484" s="41">
        <v>4.1089940425531912</v>
      </c>
      <c r="F484" s="21">
        <f t="shared" si="53"/>
        <v>4.4963739522888453</v>
      </c>
      <c r="G484" s="21">
        <f t="shared" si="51"/>
        <v>4.4099052224371373</v>
      </c>
      <c r="H484" s="21">
        <f t="shared" si="52"/>
        <v>4.4099052224371373</v>
      </c>
      <c r="I484" s="23">
        <f t="shared" si="50"/>
        <v>57.32876789168278</v>
      </c>
      <c r="J484" s="36">
        <f t="shared" si="62"/>
        <v>57.32876789168278</v>
      </c>
    </row>
    <row r="485" spans="1:10">
      <c r="A485" s="15" t="s">
        <v>316</v>
      </c>
      <c r="B485" s="15" t="s">
        <v>854</v>
      </c>
      <c r="C485" s="16" t="s">
        <v>562</v>
      </c>
      <c r="D485" s="16" t="s">
        <v>561</v>
      </c>
      <c r="E485" s="41">
        <v>4.9799221276595738</v>
      </c>
      <c r="F485" s="21">
        <f t="shared" si="53"/>
        <v>5.4494097356544158</v>
      </c>
      <c r="G485" s="21">
        <f t="shared" si="51"/>
        <v>5.3446133945841385</v>
      </c>
      <c r="H485" s="21">
        <f t="shared" si="52"/>
        <v>5.3446133945841385</v>
      </c>
      <c r="I485" s="23">
        <f t="shared" si="50"/>
        <v>69.479974129593799</v>
      </c>
      <c r="J485" s="36">
        <f t="shared" si="62"/>
        <v>69.479974129593799</v>
      </c>
    </row>
    <row r="486" spans="1:10">
      <c r="A486" s="15" t="s">
        <v>312</v>
      </c>
      <c r="B486" s="15" t="s">
        <v>855</v>
      </c>
      <c r="C486" s="16" t="s">
        <v>562</v>
      </c>
      <c r="D486" s="16" t="s">
        <v>561</v>
      </c>
      <c r="E486" s="41">
        <v>5.9625076595744675</v>
      </c>
      <c r="F486" s="21">
        <f t="shared" si="53"/>
        <v>6.5246295938104444</v>
      </c>
      <c r="G486" s="21">
        <f t="shared" si="51"/>
        <v>6.3991559477756272</v>
      </c>
      <c r="H486" s="21">
        <f t="shared" si="52"/>
        <v>6.3991559477756272</v>
      </c>
      <c r="I486" s="23">
        <f t="shared" si="50"/>
        <v>83.189027321083159</v>
      </c>
      <c r="J486" s="36">
        <f t="shared" si="62"/>
        <v>83.189027321083159</v>
      </c>
    </row>
    <row r="487" spans="1:10">
      <c r="A487" s="15" t="s">
        <v>310</v>
      </c>
      <c r="B487" s="15" t="s">
        <v>856</v>
      </c>
      <c r="C487" s="16" t="s">
        <v>562</v>
      </c>
      <c r="D487" s="16" t="s">
        <v>561</v>
      </c>
      <c r="E487" s="41">
        <v>7.1907395744680844</v>
      </c>
      <c r="F487" s="21">
        <f t="shared" si="53"/>
        <v>7.8686544165054793</v>
      </c>
      <c r="G487" s="21">
        <f t="shared" si="51"/>
        <v>7.7173341392649899</v>
      </c>
      <c r="H487" s="21">
        <f t="shared" si="52"/>
        <v>7.7173341392649899</v>
      </c>
      <c r="I487" s="23">
        <f t="shared" si="50"/>
        <v>100.32534381044486</v>
      </c>
      <c r="J487" s="36">
        <f t="shared" si="62"/>
        <v>100.32534381044486</v>
      </c>
    </row>
    <row r="488" spans="1:10">
      <c r="A488" s="15" t="s">
        <v>309</v>
      </c>
      <c r="B488" s="15" t="s">
        <v>857</v>
      </c>
      <c r="C488" s="16" t="s">
        <v>562</v>
      </c>
      <c r="D488" s="16" t="s">
        <v>561</v>
      </c>
      <c r="E488" s="41">
        <v>8.3966400000000014</v>
      </c>
      <c r="F488" s="21">
        <f t="shared" si="53"/>
        <v>9.188242424242425</v>
      </c>
      <c r="G488" s="21">
        <f t="shared" si="51"/>
        <v>9.0115454545454554</v>
      </c>
      <c r="H488" s="21">
        <f t="shared" si="52"/>
        <v>9.0115454545454554</v>
      </c>
      <c r="I488" s="23">
        <f t="shared" si="50"/>
        <v>117.15009090909092</v>
      </c>
      <c r="J488" s="36">
        <f t="shared" si="62"/>
        <v>117.15009090909092</v>
      </c>
    </row>
    <row r="489" spans="1:10">
      <c r="A489" s="15" t="s">
        <v>1214</v>
      </c>
      <c r="B489" s="15" t="s">
        <v>858</v>
      </c>
      <c r="C489" s="16" t="s">
        <v>562</v>
      </c>
      <c r="D489" s="16" t="s">
        <v>561</v>
      </c>
      <c r="E489" s="41">
        <v>0.44662978723404245</v>
      </c>
      <c r="F489" s="21">
        <f t="shared" si="53"/>
        <v>0.48873629916183092</v>
      </c>
      <c r="G489" s="21">
        <f t="shared" si="51"/>
        <v>0.47933752417794956</v>
      </c>
      <c r="H489" s="21">
        <f t="shared" si="52"/>
        <v>0.47933752417794956</v>
      </c>
      <c r="I489" s="23">
        <f t="shared" si="50"/>
        <v>6.2313878143133445</v>
      </c>
      <c r="J489" s="36">
        <f t="shared" si="62"/>
        <v>6.2313878143133445</v>
      </c>
    </row>
    <row r="490" spans="1:10">
      <c r="A490" s="15" t="s">
        <v>1215</v>
      </c>
      <c r="B490" s="15" t="s">
        <v>859</v>
      </c>
      <c r="C490" s="16" t="s">
        <v>562</v>
      </c>
      <c r="D490" s="16" t="s">
        <v>561</v>
      </c>
      <c r="E490" s="41">
        <v>0.4912927659574467</v>
      </c>
      <c r="F490" s="21">
        <f t="shared" si="53"/>
        <v>0.53760992907801397</v>
      </c>
      <c r="G490" s="21">
        <f t="shared" si="51"/>
        <v>0.52727127659574446</v>
      </c>
      <c r="H490" s="21">
        <f t="shared" si="52"/>
        <v>0.52727127659574446</v>
      </c>
      <c r="I490" s="23">
        <f t="shared" ref="I490:I557" si="63">F490*$I$9</f>
        <v>6.8545265957446784</v>
      </c>
      <c r="J490" s="36">
        <f t="shared" si="62"/>
        <v>6.8545265957446784</v>
      </c>
    </row>
    <row r="491" spans="1:10">
      <c r="A491" s="15" t="s">
        <v>1216</v>
      </c>
      <c r="B491" s="15" t="s">
        <v>860</v>
      </c>
      <c r="C491" s="16" t="s">
        <v>562</v>
      </c>
      <c r="D491" s="16" t="s">
        <v>561</v>
      </c>
      <c r="E491" s="41">
        <v>0.5582872340425532</v>
      </c>
      <c r="F491" s="21">
        <f t="shared" si="53"/>
        <v>0.61092037395228882</v>
      </c>
      <c r="G491" s="21">
        <f t="shared" ref="G491:G558" si="64">I491/$G$8</f>
        <v>0.59917190522243713</v>
      </c>
      <c r="H491" s="21">
        <f t="shared" ref="H491:H558" si="65">J491/$G$8</f>
        <v>0.59917190522243713</v>
      </c>
      <c r="I491" s="23">
        <f t="shared" si="63"/>
        <v>7.7892347678916822</v>
      </c>
      <c r="J491" s="36">
        <f t="shared" si="62"/>
        <v>7.7892347678916822</v>
      </c>
    </row>
    <row r="492" spans="1:10">
      <c r="A492" s="15" t="s">
        <v>1217</v>
      </c>
      <c r="B492" s="15" t="s">
        <v>861</v>
      </c>
      <c r="C492" s="16" t="s">
        <v>562</v>
      </c>
      <c r="D492" s="16" t="s">
        <v>561</v>
      </c>
      <c r="E492" s="41">
        <v>0.60295021276595751</v>
      </c>
      <c r="F492" s="21">
        <f t="shared" si="53"/>
        <v>0.65979400386847198</v>
      </c>
      <c r="G492" s="21">
        <f t="shared" si="64"/>
        <v>0.64710565764023209</v>
      </c>
      <c r="H492" s="21">
        <f t="shared" si="65"/>
        <v>0.64710565764023209</v>
      </c>
      <c r="I492" s="23">
        <f t="shared" si="63"/>
        <v>8.4123735493230178</v>
      </c>
      <c r="J492" s="36">
        <f t="shared" si="62"/>
        <v>8.4123735493230178</v>
      </c>
    </row>
    <row r="493" spans="1:10">
      <c r="A493" s="15" t="s">
        <v>1218</v>
      </c>
      <c r="B493" s="15" t="s">
        <v>862</v>
      </c>
      <c r="C493" s="16" t="s">
        <v>562</v>
      </c>
      <c r="D493" s="16" t="s">
        <v>561</v>
      </c>
      <c r="E493" s="41">
        <v>0.75927063829787222</v>
      </c>
      <c r="F493" s="21">
        <f t="shared" si="53"/>
        <v>0.8308517085751127</v>
      </c>
      <c r="G493" s="21">
        <f t="shared" si="64"/>
        <v>0.81487379110251434</v>
      </c>
      <c r="H493" s="21">
        <f t="shared" si="65"/>
        <v>0.81487379110251434</v>
      </c>
      <c r="I493" s="23">
        <f t="shared" si="63"/>
        <v>10.593359284332687</v>
      </c>
      <c r="J493" s="36">
        <f t="shared" si="62"/>
        <v>10.593359284332687</v>
      </c>
    </row>
    <row r="494" spans="1:10">
      <c r="A494" s="15" t="s">
        <v>1219</v>
      </c>
      <c r="B494" s="15" t="s">
        <v>863</v>
      </c>
      <c r="C494" s="16" t="s">
        <v>562</v>
      </c>
      <c r="D494" s="16" t="s">
        <v>561</v>
      </c>
      <c r="E494" s="41">
        <v>0.82626510638297868</v>
      </c>
      <c r="F494" s="21">
        <f t="shared" si="53"/>
        <v>0.90416215344938733</v>
      </c>
      <c r="G494" s="21">
        <f t="shared" si="64"/>
        <v>0.88677441972920679</v>
      </c>
      <c r="H494" s="21">
        <f t="shared" si="65"/>
        <v>0.88677441972920679</v>
      </c>
      <c r="I494" s="23">
        <f t="shared" si="63"/>
        <v>11.528067456479688</v>
      </c>
      <c r="J494" s="36">
        <f t="shared" si="62"/>
        <v>11.528067456479688</v>
      </c>
    </row>
    <row r="495" spans="1:10">
      <c r="A495" s="15" t="s">
        <v>1220</v>
      </c>
      <c r="B495" s="15" t="s">
        <v>864</v>
      </c>
      <c r="C495" s="16" t="s">
        <v>562</v>
      </c>
      <c r="D495" s="16" t="s">
        <v>561</v>
      </c>
      <c r="E495" s="41">
        <v>1.0272485106382978</v>
      </c>
      <c r="F495" s="21">
        <f t="shared" si="53"/>
        <v>1.1240934880722113</v>
      </c>
      <c r="G495" s="21">
        <f t="shared" si="64"/>
        <v>1.1024763056092843</v>
      </c>
      <c r="H495" s="21">
        <f t="shared" si="65"/>
        <v>1.1024763056092843</v>
      </c>
      <c r="I495" s="23">
        <f t="shared" si="63"/>
        <v>14.332191972920695</v>
      </c>
      <c r="J495" s="36">
        <f t="shared" si="62"/>
        <v>14.332191972920695</v>
      </c>
    </row>
    <row r="496" spans="1:10">
      <c r="A496" s="15" t="s">
        <v>1221</v>
      </c>
      <c r="B496" s="15" t="s">
        <v>865</v>
      </c>
      <c r="C496" s="16" t="s">
        <v>562</v>
      </c>
      <c r="D496" s="16" t="s">
        <v>561</v>
      </c>
      <c r="E496" s="41">
        <v>1.3175578723404253</v>
      </c>
      <c r="F496" s="21">
        <f t="shared" si="53"/>
        <v>1.4417720825274014</v>
      </c>
      <c r="G496" s="21">
        <f t="shared" si="64"/>
        <v>1.4140456963249513</v>
      </c>
      <c r="H496" s="21">
        <f t="shared" si="65"/>
        <v>1.4140456963249513</v>
      </c>
      <c r="I496" s="23">
        <f t="shared" si="63"/>
        <v>18.382594052224366</v>
      </c>
      <c r="J496" s="36">
        <f t="shared" si="62"/>
        <v>18.382594052224366</v>
      </c>
    </row>
    <row r="497" spans="1:10">
      <c r="A497" s="15" t="s">
        <v>1222</v>
      </c>
      <c r="B497" s="15" t="s">
        <v>866</v>
      </c>
      <c r="C497" s="16" t="s">
        <v>562</v>
      </c>
      <c r="D497" s="16" t="s">
        <v>561</v>
      </c>
      <c r="E497" s="41">
        <v>1.5855357446808509</v>
      </c>
      <c r="F497" s="21">
        <f t="shared" si="53"/>
        <v>1.7350138620245001</v>
      </c>
      <c r="G497" s="21">
        <f t="shared" si="64"/>
        <v>1.7016482108317215</v>
      </c>
      <c r="H497" s="21">
        <f t="shared" si="65"/>
        <v>1.7016482108317215</v>
      </c>
      <c r="I497" s="23">
        <f t="shared" si="63"/>
        <v>22.121426740812378</v>
      </c>
      <c r="J497" s="36">
        <f t="shared" si="62"/>
        <v>22.121426740812378</v>
      </c>
    </row>
    <row r="498" spans="1:10">
      <c r="A498" s="15" t="s">
        <v>445</v>
      </c>
      <c r="B498" s="15" t="s">
        <v>867</v>
      </c>
      <c r="C498" s="16" t="s">
        <v>562</v>
      </c>
      <c r="D498" s="16" t="s">
        <v>561</v>
      </c>
      <c r="E498" s="41">
        <v>6.386805957446807</v>
      </c>
      <c r="F498" s="21">
        <f t="shared" si="53"/>
        <v>6.9889290780141824</v>
      </c>
      <c r="G498" s="21">
        <f t="shared" si="64"/>
        <v>6.8545265957446784</v>
      </c>
      <c r="H498" s="21">
        <f t="shared" si="65"/>
        <v>6.8545265957446784</v>
      </c>
      <c r="I498" s="23">
        <f t="shared" si="63"/>
        <v>89.108845744680821</v>
      </c>
      <c r="J498" s="36">
        <f t="shared" si="62"/>
        <v>89.108845744680821</v>
      </c>
    </row>
    <row r="499" spans="1:10">
      <c r="A499" s="15" t="s">
        <v>448</v>
      </c>
      <c r="B499" s="15" t="s">
        <v>868</v>
      </c>
      <c r="C499" s="16" t="s">
        <v>562</v>
      </c>
      <c r="D499" s="16" t="s">
        <v>561</v>
      </c>
      <c r="E499" s="41">
        <v>6.6101208510638294</v>
      </c>
      <c r="F499" s="21">
        <f t="shared" si="53"/>
        <v>7.2332972275950986</v>
      </c>
      <c r="G499" s="21">
        <f t="shared" si="64"/>
        <v>7.0941953578336543</v>
      </c>
      <c r="H499" s="21">
        <f t="shared" si="65"/>
        <v>7.0941953578336543</v>
      </c>
      <c r="I499" s="23">
        <f t="shared" si="63"/>
        <v>92.224539651837503</v>
      </c>
      <c r="J499" s="36">
        <f t="shared" si="62"/>
        <v>92.224539651837503</v>
      </c>
    </row>
    <row r="500" spans="1:10">
      <c r="A500" s="15" t="s">
        <v>449</v>
      </c>
      <c r="B500" s="15" t="s">
        <v>869</v>
      </c>
      <c r="C500" s="16" t="s">
        <v>562</v>
      </c>
      <c r="D500" s="16" t="s">
        <v>561</v>
      </c>
      <c r="E500" s="41">
        <v>6.7217782978723406</v>
      </c>
      <c r="F500" s="21">
        <f t="shared" si="53"/>
        <v>7.3554813023855568</v>
      </c>
      <c r="G500" s="21">
        <f t="shared" si="64"/>
        <v>7.2140297388781427</v>
      </c>
      <c r="H500" s="21">
        <f t="shared" si="65"/>
        <v>7.2140297388781427</v>
      </c>
      <c r="I500" s="23">
        <f t="shared" si="63"/>
        <v>93.782386605415851</v>
      </c>
      <c r="J500" s="36">
        <f t="shared" si="62"/>
        <v>93.782386605415851</v>
      </c>
    </row>
    <row r="501" spans="1:10">
      <c r="A501" s="15" t="s">
        <v>447</v>
      </c>
      <c r="B501" s="15" t="s">
        <v>870</v>
      </c>
      <c r="C501" s="16" t="s">
        <v>562</v>
      </c>
      <c r="D501" s="16" t="s">
        <v>561</v>
      </c>
      <c r="E501" s="41">
        <v>6.9897561702127655</v>
      </c>
      <c r="F501" s="21">
        <f t="shared" si="53"/>
        <v>7.6487230818826548</v>
      </c>
      <c r="G501" s="21">
        <f t="shared" si="64"/>
        <v>7.5016322533849111</v>
      </c>
      <c r="H501" s="21">
        <f t="shared" si="65"/>
        <v>7.5016322533849111</v>
      </c>
      <c r="I501" s="23">
        <f t="shared" si="63"/>
        <v>97.521219294003842</v>
      </c>
      <c r="J501" s="36">
        <f t="shared" si="62"/>
        <v>97.521219294003842</v>
      </c>
    </row>
    <row r="502" spans="1:10">
      <c r="A502" s="15" t="s">
        <v>446</v>
      </c>
      <c r="B502" s="15" t="s">
        <v>871</v>
      </c>
      <c r="C502" s="16" t="s">
        <v>562</v>
      </c>
      <c r="D502" s="16" t="s">
        <v>561</v>
      </c>
      <c r="E502" s="41">
        <v>8.8209382978723401</v>
      </c>
      <c r="F502" s="21">
        <f t="shared" si="53"/>
        <v>9.6525419084461621</v>
      </c>
      <c r="G502" s="21">
        <f t="shared" si="64"/>
        <v>9.4669161025145048</v>
      </c>
      <c r="H502" s="21">
        <f t="shared" si="65"/>
        <v>9.4669161025145048</v>
      </c>
      <c r="I502" s="23">
        <f t="shared" si="63"/>
        <v>123.06990933268857</v>
      </c>
      <c r="J502" s="36">
        <f t="shared" si="62"/>
        <v>123.06990933268857</v>
      </c>
    </row>
    <row r="503" spans="1:10">
      <c r="A503" s="15" t="s">
        <v>444</v>
      </c>
      <c r="B503" s="15" t="s">
        <v>872</v>
      </c>
      <c r="C503" s="16" t="s">
        <v>562</v>
      </c>
      <c r="D503" s="16" t="s">
        <v>561</v>
      </c>
      <c r="E503" s="41">
        <v>9.4238885106382995</v>
      </c>
      <c r="F503" s="21">
        <f t="shared" si="53"/>
        <v>10.312335912314637</v>
      </c>
      <c r="G503" s="21">
        <f t="shared" si="64"/>
        <v>10.11402176015474</v>
      </c>
      <c r="H503" s="21">
        <f t="shared" si="65"/>
        <v>10.11402176015474</v>
      </c>
      <c r="I503" s="23">
        <f t="shared" si="63"/>
        <v>131.48228288201162</v>
      </c>
      <c r="J503" s="36">
        <f t="shared" si="62"/>
        <v>131.48228288201162</v>
      </c>
    </row>
    <row r="504" spans="1:10">
      <c r="A504" s="15" t="s">
        <v>873</v>
      </c>
      <c r="B504" s="15" t="s">
        <v>874</v>
      </c>
      <c r="C504" s="16" t="s">
        <v>562</v>
      </c>
      <c r="D504" s="16" t="s">
        <v>107</v>
      </c>
      <c r="E504" s="41">
        <v>49.4642489361702</v>
      </c>
      <c r="F504" s="21">
        <f t="shared" si="53"/>
        <v>54.12754513217277</v>
      </c>
      <c r="G504" s="21">
        <f t="shared" si="64"/>
        <v>53.086630802707909</v>
      </c>
      <c r="H504" s="21">
        <f t="shared" si="65"/>
        <v>53.086630802707909</v>
      </c>
      <c r="I504" s="23">
        <f t="shared" si="63"/>
        <v>690.1262004352028</v>
      </c>
      <c r="J504" s="36">
        <f t="shared" si="62"/>
        <v>690.1262004352028</v>
      </c>
    </row>
    <row r="505" spans="1:10">
      <c r="A505" s="15" t="s">
        <v>875</v>
      </c>
      <c r="B505" s="15" t="s">
        <v>874</v>
      </c>
      <c r="C505" s="16" t="s">
        <v>562</v>
      </c>
      <c r="D505" s="16" t="s">
        <v>580</v>
      </c>
      <c r="E505" s="41">
        <v>41.010382979999996</v>
      </c>
      <c r="F505" s="21">
        <f t="shared" si="53"/>
        <v>44.876681712121204</v>
      </c>
      <c r="G505" s="21">
        <f t="shared" si="64"/>
        <v>44.013668602272716</v>
      </c>
      <c r="H505" s="21">
        <f t="shared" si="65"/>
        <v>44.013668602272716</v>
      </c>
      <c r="I505" s="23">
        <f t="shared" si="63"/>
        <v>572.17769182954532</v>
      </c>
      <c r="J505" s="36">
        <f t="shared" si="62"/>
        <v>572.17769182954532</v>
      </c>
    </row>
    <row r="506" spans="1:10">
      <c r="A506" s="15" t="s">
        <v>876</v>
      </c>
      <c r="B506" s="15" t="s">
        <v>877</v>
      </c>
      <c r="C506" s="16" t="s">
        <v>562</v>
      </c>
      <c r="D506" s="16" t="s">
        <v>107</v>
      </c>
      <c r="E506" s="41">
        <v>44.180425535999994</v>
      </c>
      <c r="F506" s="21">
        <f t="shared" si="53"/>
        <v>48.345583498989889</v>
      </c>
      <c r="G506" s="21">
        <f t="shared" si="64"/>
        <v>47.415860739393935</v>
      </c>
      <c r="H506" s="21">
        <f t="shared" si="65"/>
        <v>47.415860739393935</v>
      </c>
      <c r="I506" s="23">
        <f t="shared" si="63"/>
        <v>616.40618961212112</v>
      </c>
      <c r="J506" s="36">
        <f t="shared" si="62"/>
        <v>616.40618961212112</v>
      </c>
    </row>
    <row r="507" spans="1:10">
      <c r="A507" s="15" t="s">
        <v>178</v>
      </c>
      <c r="B507" s="15" t="s">
        <v>879</v>
      </c>
      <c r="C507" s="16" t="s">
        <v>562</v>
      </c>
      <c r="D507" s="16" t="s">
        <v>52</v>
      </c>
      <c r="E507" s="41">
        <v>7.5703748936170205</v>
      </c>
      <c r="F507" s="21">
        <f t="shared" si="53"/>
        <v>8.2840802707930354</v>
      </c>
      <c r="G507" s="21">
        <f t="shared" si="64"/>
        <v>8.1247710348162467</v>
      </c>
      <c r="H507" s="21">
        <f t="shared" si="65"/>
        <v>8.1247710348162467</v>
      </c>
      <c r="I507" s="23">
        <f t="shared" si="63"/>
        <v>105.6220234526112</v>
      </c>
      <c r="J507" s="36">
        <f t="shared" si="62"/>
        <v>105.6220234526112</v>
      </c>
    </row>
    <row r="508" spans="1:10">
      <c r="A508" s="15" t="s">
        <v>878</v>
      </c>
      <c r="B508" s="15" t="s">
        <v>879</v>
      </c>
      <c r="C508" s="16" t="s">
        <v>562</v>
      </c>
      <c r="D508" s="16" t="s">
        <v>580</v>
      </c>
      <c r="E508" s="41">
        <v>2.2631489363999999</v>
      </c>
      <c r="F508" s="21">
        <f t="shared" si="53"/>
        <v>2.4765097788888886</v>
      </c>
      <c r="G508" s="21">
        <f t="shared" si="64"/>
        <v>2.428884590833333</v>
      </c>
      <c r="H508" s="21">
        <f t="shared" si="65"/>
        <v>2.428884590833333</v>
      </c>
      <c r="I508" s="23">
        <f t="shared" si="63"/>
        <v>31.575499680833328</v>
      </c>
      <c r="J508" s="36">
        <f t="shared" si="62"/>
        <v>31.575499680833328</v>
      </c>
    </row>
    <row r="509" spans="1:10">
      <c r="A509" s="15" t="s">
        <v>399</v>
      </c>
      <c r="B509" s="15" t="s">
        <v>879</v>
      </c>
      <c r="C509" s="16" t="s">
        <v>562</v>
      </c>
      <c r="D509" s="16" t="s">
        <v>561</v>
      </c>
      <c r="E509" s="41">
        <v>1.9651710638297868</v>
      </c>
      <c r="F509" s="21">
        <f t="shared" si="53"/>
        <v>2.1504397163120559</v>
      </c>
      <c r="G509" s="21">
        <f t="shared" si="64"/>
        <v>2.1090851063829779</v>
      </c>
      <c r="H509" s="21">
        <f t="shared" si="65"/>
        <v>2.1090851063829779</v>
      </c>
      <c r="I509" s="23">
        <f t="shared" si="63"/>
        <v>27.418106382978713</v>
      </c>
      <c r="J509" s="40">
        <f t="shared" si="62"/>
        <v>27.418106382978713</v>
      </c>
    </row>
    <row r="510" spans="1:10">
      <c r="A510" s="15" t="s">
        <v>32</v>
      </c>
      <c r="B510" s="15" t="s">
        <v>879</v>
      </c>
      <c r="C510" s="16" t="s">
        <v>562</v>
      </c>
      <c r="D510" s="16" t="s">
        <v>738</v>
      </c>
      <c r="E510" s="41">
        <v>6.8780987234042552</v>
      </c>
      <c r="F510" s="21">
        <f t="shared" si="53"/>
        <v>7.5265390070921985</v>
      </c>
      <c r="G510" s="21">
        <f t="shared" si="64"/>
        <v>7.3817978723404263</v>
      </c>
      <c r="H510" s="21">
        <f t="shared" si="65"/>
        <v>7.3817978723404263</v>
      </c>
      <c r="I510" s="23">
        <f t="shared" si="63"/>
        <v>95.963372340425536</v>
      </c>
      <c r="J510" s="36">
        <f t="shared" si="62"/>
        <v>95.963372340425536</v>
      </c>
    </row>
    <row r="511" spans="1:10">
      <c r="A511" s="15" t="s">
        <v>880</v>
      </c>
      <c r="B511" s="15" t="s">
        <v>883</v>
      </c>
      <c r="C511" s="16" t="s">
        <v>562</v>
      </c>
      <c r="D511" s="16" t="s">
        <v>580</v>
      </c>
      <c r="E511" s="41">
        <v>57.389617019999989</v>
      </c>
      <c r="F511" s="21">
        <f t="shared" si="53"/>
        <v>62.800085964646449</v>
      </c>
      <c r="G511" s="21">
        <f t="shared" si="64"/>
        <v>61.592392003787864</v>
      </c>
      <c r="H511" s="21">
        <f t="shared" si="65"/>
        <v>61.592392003787864</v>
      </c>
      <c r="I511" s="23">
        <f t="shared" si="63"/>
        <v>800.70109604924221</v>
      </c>
      <c r="J511" s="36">
        <f t="shared" si="62"/>
        <v>800.70109604924221</v>
      </c>
    </row>
    <row r="512" spans="1:10">
      <c r="A512" s="15" t="s">
        <v>394</v>
      </c>
      <c r="B512" s="15" t="s">
        <v>885</v>
      </c>
      <c r="C512" s="16" t="s">
        <v>562</v>
      </c>
      <c r="D512" s="16" t="s">
        <v>159</v>
      </c>
      <c r="E512" s="41">
        <v>92.988321702127678</v>
      </c>
      <c r="F512" s="21">
        <f t="shared" si="53"/>
        <v>101.75489748549325</v>
      </c>
      <c r="G512" s="21">
        <f t="shared" si="64"/>
        <v>99.798072533849137</v>
      </c>
      <c r="H512" s="21">
        <f t="shared" si="65"/>
        <v>99.798072533849137</v>
      </c>
      <c r="I512" s="23">
        <f t="shared" si="63"/>
        <v>1297.3749429400389</v>
      </c>
      <c r="J512" s="36">
        <f t="shared" si="62"/>
        <v>1297.3749429400389</v>
      </c>
    </row>
    <row r="513" spans="1:10">
      <c r="A513" s="15" t="s">
        <v>393</v>
      </c>
      <c r="B513" s="15" t="s">
        <v>885</v>
      </c>
      <c r="C513" s="16" t="s">
        <v>562</v>
      </c>
      <c r="D513" s="16" t="s">
        <v>561</v>
      </c>
      <c r="E513" s="41">
        <v>51.542553191489368</v>
      </c>
      <c r="F513" s="21">
        <f t="shared" si="53"/>
        <v>56.401783795400817</v>
      </c>
      <c r="G513" s="21">
        <f t="shared" si="64"/>
        <v>55.317134107027726</v>
      </c>
      <c r="H513" s="21">
        <f t="shared" si="65"/>
        <v>55.317134107027726</v>
      </c>
      <c r="I513" s="23">
        <f t="shared" si="63"/>
        <v>719.12274339136047</v>
      </c>
      <c r="J513" s="36">
        <f t="shared" si="62"/>
        <v>719.12274339136047</v>
      </c>
    </row>
    <row r="514" spans="1:10">
      <c r="A514" s="15" t="s">
        <v>395</v>
      </c>
      <c r="B514" s="15" t="s">
        <v>886</v>
      </c>
      <c r="C514" s="16" t="s">
        <v>562</v>
      </c>
      <c r="D514" s="16" t="s">
        <v>561</v>
      </c>
      <c r="E514" s="41">
        <v>45.031914893617021</v>
      </c>
      <c r="F514" s="21">
        <f t="shared" si="53"/>
        <v>49.277347947560706</v>
      </c>
      <c r="G514" s="21">
        <f t="shared" si="64"/>
        <v>48.329706640876843</v>
      </c>
      <c r="H514" s="21">
        <f t="shared" si="65"/>
        <v>48.329706640876843</v>
      </c>
      <c r="I514" s="23">
        <f t="shared" si="63"/>
        <v>628.28618633139899</v>
      </c>
      <c r="J514" s="36">
        <f t="shared" si="62"/>
        <v>628.28618633139899</v>
      </c>
    </row>
    <row r="515" spans="1:10">
      <c r="A515" s="15" t="s">
        <v>884</v>
      </c>
      <c r="B515" s="15" t="s">
        <v>886</v>
      </c>
      <c r="C515" s="16" t="s">
        <v>562</v>
      </c>
      <c r="D515" s="16" t="s">
        <v>159</v>
      </c>
      <c r="E515" s="41">
        <v>78.052085112</v>
      </c>
      <c r="F515" s="21">
        <f t="shared" si="53"/>
        <v>85.410530846464638</v>
      </c>
      <c r="G515" s="21">
        <f t="shared" si="64"/>
        <v>83.768020637878777</v>
      </c>
      <c r="H515" s="21">
        <f t="shared" si="65"/>
        <v>83.768020637878777</v>
      </c>
      <c r="I515" s="23">
        <f t="shared" si="63"/>
        <v>1088.9842682924241</v>
      </c>
      <c r="J515" s="36">
        <f t="shared" si="62"/>
        <v>1088.9842682924241</v>
      </c>
    </row>
    <row r="516" spans="1:10">
      <c r="A516" s="15" t="s">
        <v>375</v>
      </c>
      <c r="B516" s="15" t="s">
        <v>887</v>
      </c>
      <c r="C516" s="16" t="s">
        <v>562</v>
      </c>
      <c r="D516" s="16" t="s">
        <v>159</v>
      </c>
      <c r="E516" s="41">
        <v>118.93751234042549</v>
      </c>
      <c r="F516" s="21">
        <f t="shared" si="53"/>
        <v>130.15047646679554</v>
      </c>
      <c r="G516" s="21">
        <f t="shared" si="64"/>
        <v>127.64758268858795</v>
      </c>
      <c r="H516" s="21">
        <f t="shared" si="65"/>
        <v>127.64758268858795</v>
      </c>
      <c r="I516" s="23">
        <f t="shared" si="63"/>
        <v>1659.4185749516432</v>
      </c>
      <c r="J516" s="36">
        <f t="shared" si="62"/>
        <v>1659.4185749516432</v>
      </c>
    </row>
    <row r="517" spans="1:10">
      <c r="A517" s="15" t="s">
        <v>417</v>
      </c>
      <c r="B517" s="15" t="s">
        <v>887</v>
      </c>
      <c r="C517" s="16" t="s">
        <v>562</v>
      </c>
      <c r="D517" s="16" t="s">
        <v>561</v>
      </c>
      <c r="E517" s="41">
        <v>75.904732340425511</v>
      </c>
      <c r="F517" s="21">
        <f t="shared" si="53"/>
        <v>83.060734042553165</v>
      </c>
      <c r="G517" s="21">
        <f t="shared" si="64"/>
        <v>81.463412234042522</v>
      </c>
      <c r="H517" s="21">
        <f t="shared" si="65"/>
        <v>81.463412234042522</v>
      </c>
      <c r="I517" s="23">
        <f t="shared" si="63"/>
        <v>1059.0243590425528</v>
      </c>
      <c r="J517" s="36">
        <f t="shared" si="62"/>
        <v>1059.0243590425528</v>
      </c>
    </row>
    <row r="518" spans="1:10">
      <c r="A518" s="15" t="s">
        <v>533</v>
      </c>
      <c r="B518" s="15" t="s">
        <v>888</v>
      </c>
      <c r="C518" s="16" t="s">
        <v>562</v>
      </c>
      <c r="D518" s="16" t="s">
        <v>159</v>
      </c>
      <c r="E518" s="41">
        <v>16.002107234042548</v>
      </c>
      <c r="F518" s="21">
        <f t="shared" si="53"/>
        <v>17.510723404255312</v>
      </c>
      <c r="G518" s="21">
        <f t="shared" si="64"/>
        <v>17.17397872340425</v>
      </c>
      <c r="H518" s="21">
        <f t="shared" si="65"/>
        <v>17.17397872340425</v>
      </c>
      <c r="I518" s="23">
        <f t="shared" si="63"/>
        <v>223.26172340425524</v>
      </c>
      <c r="J518" s="36">
        <f t="shared" si="62"/>
        <v>223.26172340425524</v>
      </c>
    </row>
    <row r="519" spans="1:10">
      <c r="A519" s="15" t="s">
        <v>544</v>
      </c>
      <c r="B519" s="15" t="s">
        <v>888</v>
      </c>
      <c r="C519" s="16" t="s">
        <v>562</v>
      </c>
      <c r="D519" s="16" t="s">
        <v>561</v>
      </c>
      <c r="E519" s="41">
        <v>9.6472034042553201</v>
      </c>
      <c r="F519" s="21">
        <f t="shared" si="53"/>
        <v>10.556704061895552</v>
      </c>
      <c r="G519" s="21">
        <f t="shared" si="64"/>
        <v>10.353690522243713</v>
      </c>
      <c r="H519" s="21">
        <f t="shared" si="65"/>
        <v>10.353690522243713</v>
      </c>
      <c r="I519" s="23">
        <f t="shared" si="63"/>
        <v>134.59797678916829</v>
      </c>
      <c r="J519" s="36">
        <f t="shared" si="62"/>
        <v>134.59797678916829</v>
      </c>
    </row>
    <row r="520" spans="1:10">
      <c r="A520" s="15" t="s">
        <v>266</v>
      </c>
      <c r="B520" s="15" t="s">
        <v>889</v>
      </c>
      <c r="C520" s="16" t="s">
        <v>562</v>
      </c>
      <c r="D520" s="16" t="s">
        <v>159</v>
      </c>
      <c r="E520" s="41">
        <v>24.098867234042551</v>
      </c>
      <c r="F520" s="21">
        <f t="shared" si="53"/>
        <v>26.370814313346223</v>
      </c>
      <c r="G520" s="21">
        <f t="shared" si="64"/>
        <v>25.863683268858797</v>
      </c>
      <c r="H520" s="21">
        <f t="shared" si="65"/>
        <v>25.863683268858797</v>
      </c>
      <c r="I520" s="23">
        <f t="shared" si="63"/>
        <v>336.22788249516435</v>
      </c>
      <c r="J520" s="36">
        <f t="shared" si="62"/>
        <v>336.22788249516435</v>
      </c>
    </row>
    <row r="521" spans="1:10">
      <c r="A521" s="15" t="s">
        <v>501</v>
      </c>
      <c r="B521" s="15" t="s">
        <v>889</v>
      </c>
      <c r="C521" s="16" t="s">
        <v>562</v>
      </c>
      <c r="D521" s="16" t="s">
        <v>561</v>
      </c>
      <c r="E521" s="41">
        <v>12.250417021276593</v>
      </c>
      <c r="F521" s="21">
        <f t="shared" si="53"/>
        <v>13.405338491295934</v>
      </c>
      <c r="G521" s="21">
        <f t="shared" si="64"/>
        <v>13.147543520309474</v>
      </c>
      <c r="H521" s="21">
        <f t="shared" si="65"/>
        <v>13.147543520309474</v>
      </c>
      <c r="I521" s="23">
        <f t="shared" si="63"/>
        <v>170.91806576402317</v>
      </c>
      <c r="J521" s="36">
        <f t="shared" si="62"/>
        <v>170.91806576402317</v>
      </c>
    </row>
    <row r="522" spans="1:10">
      <c r="A522" s="15" t="s">
        <v>892</v>
      </c>
      <c r="B522" s="15" t="s">
        <v>890</v>
      </c>
      <c r="C522" s="16" t="s">
        <v>562</v>
      </c>
      <c r="D522" s="16" t="s">
        <v>159</v>
      </c>
      <c r="E522" s="41">
        <v>20.63429617021276</v>
      </c>
      <c r="F522" s="21">
        <f t="shared" si="53"/>
        <v>22.57961702127659</v>
      </c>
      <c r="G522" s="21">
        <f t="shared" si="64"/>
        <v>22.14539361702127</v>
      </c>
      <c r="H522" s="21">
        <f t="shared" si="65"/>
        <v>22.14539361702127</v>
      </c>
      <c r="I522" s="23">
        <f t="shared" si="63"/>
        <v>287.89011702127652</v>
      </c>
      <c r="J522" s="36">
        <f t="shared" si="62"/>
        <v>287.89011702127652</v>
      </c>
    </row>
    <row r="523" spans="1:10">
      <c r="A523" s="15" t="s">
        <v>513</v>
      </c>
      <c r="B523" s="15" t="s">
        <v>890</v>
      </c>
      <c r="C523" s="16" t="s">
        <v>562</v>
      </c>
      <c r="D523" s="16" t="s">
        <v>561</v>
      </c>
      <c r="E523" s="41">
        <v>15.58099914893617</v>
      </c>
      <c r="F523" s="21">
        <f t="shared" si="53"/>
        <v>17.049914893617022</v>
      </c>
      <c r="G523" s="21">
        <f t="shared" si="64"/>
        <v>16.722031914893616</v>
      </c>
      <c r="H523" s="21">
        <f t="shared" si="65"/>
        <v>16.722031914893616</v>
      </c>
      <c r="I523" s="23">
        <f t="shared" si="63"/>
        <v>217.38641489361703</v>
      </c>
      <c r="J523" s="36">
        <f t="shared" si="62"/>
        <v>217.38641489361703</v>
      </c>
    </row>
    <row r="524" spans="1:10">
      <c r="A524" s="15" t="s">
        <v>893</v>
      </c>
      <c r="B524" s="15" t="s">
        <v>891</v>
      </c>
      <c r="C524" s="16" t="s">
        <v>562</v>
      </c>
      <c r="D524" s="16" t="s">
        <v>159</v>
      </c>
      <c r="E524" s="41">
        <v>30.587760000000006</v>
      </c>
      <c r="F524" s="21">
        <f t="shared" si="53"/>
        <v>33.471454545454549</v>
      </c>
      <c r="G524" s="21">
        <f t="shared" si="64"/>
        <v>32.82777272727273</v>
      </c>
      <c r="H524" s="21">
        <f t="shared" si="65"/>
        <v>32.82777272727273</v>
      </c>
      <c r="I524" s="23">
        <f t="shared" si="63"/>
        <v>426.76104545454552</v>
      </c>
      <c r="J524" s="36">
        <f t="shared" si="62"/>
        <v>426.76104545454552</v>
      </c>
    </row>
    <row r="525" spans="1:10">
      <c r="A525" s="15" t="s">
        <v>250</v>
      </c>
      <c r="B525" s="15" t="s">
        <v>891</v>
      </c>
      <c r="C525" s="16" t="s">
        <v>562</v>
      </c>
      <c r="D525" s="16" t="s">
        <v>561</v>
      </c>
      <c r="E525" s="41">
        <v>16.691193191489361</v>
      </c>
      <c r="F525" s="21">
        <f t="shared" ref="F525:F588" si="66">E525*G$8/11.88</f>
        <v>18.264773694390716</v>
      </c>
      <c r="G525" s="21">
        <f t="shared" si="64"/>
        <v>17.913528046421664</v>
      </c>
      <c r="H525" s="21">
        <f t="shared" si="65"/>
        <v>17.913528046421664</v>
      </c>
      <c r="I525" s="23">
        <f t="shared" si="63"/>
        <v>232.87586460348163</v>
      </c>
      <c r="J525" s="36">
        <f t="shared" si="62"/>
        <v>232.87586460348163</v>
      </c>
    </row>
    <row r="526" spans="1:10">
      <c r="A526" s="15" t="s">
        <v>360</v>
      </c>
      <c r="B526" s="15" t="s">
        <v>894</v>
      </c>
      <c r="C526" s="16" t="s">
        <v>562</v>
      </c>
      <c r="D526" s="16" t="s">
        <v>159</v>
      </c>
      <c r="E526" s="41">
        <v>9.9726051063829786</v>
      </c>
      <c r="F526" s="21">
        <f t="shared" si="66"/>
        <v>10.912783365570599</v>
      </c>
      <c r="G526" s="21">
        <f t="shared" si="64"/>
        <v>10.702922147001933</v>
      </c>
      <c r="H526" s="21">
        <f t="shared" si="65"/>
        <v>10.702922147001933</v>
      </c>
      <c r="I526" s="23">
        <f t="shared" si="63"/>
        <v>139.13798791102514</v>
      </c>
      <c r="J526" s="36">
        <f t="shared" si="62"/>
        <v>139.13798791102514</v>
      </c>
    </row>
    <row r="527" spans="1:10">
      <c r="A527" s="15" t="s">
        <v>440</v>
      </c>
      <c r="B527" s="15" t="s">
        <v>894</v>
      </c>
      <c r="C527" s="16" t="s">
        <v>562</v>
      </c>
      <c r="D527" s="16" t="s">
        <v>561</v>
      </c>
      <c r="E527" s="41">
        <v>5.1490034042553186</v>
      </c>
      <c r="F527" s="21">
        <f t="shared" si="66"/>
        <v>5.634431334622823</v>
      </c>
      <c r="G527" s="21">
        <f t="shared" si="64"/>
        <v>5.5260768858800766</v>
      </c>
      <c r="H527" s="21">
        <f t="shared" si="65"/>
        <v>5.5260768858800766</v>
      </c>
      <c r="I527" s="23">
        <f t="shared" si="63"/>
        <v>71.838999516440992</v>
      </c>
      <c r="J527" s="36">
        <f t="shared" si="62"/>
        <v>71.838999516440992</v>
      </c>
    </row>
    <row r="528" spans="1:10">
      <c r="A528" s="15" t="s">
        <v>76</v>
      </c>
      <c r="B528" s="15" t="s">
        <v>894</v>
      </c>
      <c r="C528" s="16" t="s">
        <v>562</v>
      </c>
      <c r="D528" s="16" t="s">
        <v>738</v>
      </c>
      <c r="E528" s="41">
        <v>9.9726051063829786</v>
      </c>
      <c r="F528" s="21">
        <f t="shared" si="66"/>
        <v>10.912783365570599</v>
      </c>
      <c r="G528" s="21">
        <f t="shared" si="64"/>
        <v>10.702922147001933</v>
      </c>
      <c r="H528" s="21">
        <f t="shared" si="65"/>
        <v>10.702922147001933</v>
      </c>
      <c r="I528" s="23">
        <f t="shared" si="63"/>
        <v>139.13798791102514</v>
      </c>
      <c r="J528" s="36">
        <f t="shared" si="62"/>
        <v>139.13798791102514</v>
      </c>
    </row>
    <row r="529" spans="1:10">
      <c r="A529" s="15" t="s">
        <v>441</v>
      </c>
      <c r="B529" s="15" t="s">
        <v>897</v>
      </c>
      <c r="C529" s="16" t="s">
        <v>562</v>
      </c>
      <c r="D529" s="16" t="s">
        <v>561</v>
      </c>
      <c r="E529" s="41">
        <v>6.4506102127659579</v>
      </c>
      <c r="F529" s="21">
        <f t="shared" si="66"/>
        <v>7.0587485493230178</v>
      </c>
      <c r="G529" s="21">
        <f t="shared" si="64"/>
        <v>6.9230033849129597</v>
      </c>
      <c r="H529" s="21">
        <f t="shared" si="65"/>
        <v>6.9230033849129597</v>
      </c>
      <c r="I529" s="23">
        <f t="shared" si="63"/>
        <v>89.999044003868477</v>
      </c>
      <c r="J529" s="36">
        <f t="shared" si="62"/>
        <v>89.999044003868477</v>
      </c>
    </row>
    <row r="530" spans="1:10">
      <c r="A530" s="15" t="s">
        <v>895</v>
      </c>
      <c r="B530" s="15" t="s">
        <v>897</v>
      </c>
      <c r="C530" s="16" t="s">
        <v>562</v>
      </c>
      <c r="D530" s="16" t="s">
        <v>159</v>
      </c>
      <c r="E530" s="41">
        <v>13.527829787999998</v>
      </c>
      <c r="F530" s="21">
        <f t="shared" si="66"/>
        <v>14.803180744444441</v>
      </c>
      <c r="G530" s="21">
        <f t="shared" si="64"/>
        <v>14.518504191666663</v>
      </c>
      <c r="H530" s="21">
        <f t="shared" si="65"/>
        <v>14.518504191666663</v>
      </c>
      <c r="I530" s="23">
        <f t="shared" si="63"/>
        <v>188.74055449166661</v>
      </c>
      <c r="J530" s="36">
        <f t="shared" si="62"/>
        <v>188.74055449166661</v>
      </c>
    </row>
    <row r="531" spans="1:10">
      <c r="A531" s="15" t="s">
        <v>896</v>
      </c>
      <c r="B531" s="15" t="s">
        <v>897</v>
      </c>
      <c r="C531" s="16" t="s">
        <v>562</v>
      </c>
      <c r="D531" s="16" t="s">
        <v>738</v>
      </c>
      <c r="E531" s="41">
        <v>13.115234039999999</v>
      </c>
      <c r="F531" s="21">
        <f t="shared" si="66"/>
        <v>14.351687080808079</v>
      </c>
      <c r="G531" s="21">
        <f t="shared" si="64"/>
        <v>14.075693098484846</v>
      </c>
      <c r="H531" s="21">
        <f t="shared" si="65"/>
        <v>14.075693098484846</v>
      </c>
      <c r="I531" s="23">
        <f t="shared" si="63"/>
        <v>182.98401028030301</v>
      </c>
      <c r="J531" s="36">
        <f t="shared" si="62"/>
        <v>182.98401028030301</v>
      </c>
    </row>
    <row r="532" spans="1:10">
      <c r="A532" s="15" t="s">
        <v>898</v>
      </c>
      <c r="B532" s="15" t="s">
        <v>901</v>
      </c>
      <c r="C532" s="16" t="s">
        <v>562</v>
      </c>
      <c r="D532" s="16" t="s">
        <v>561</v>
      </c>
      <c r="E532" s="41">
        <v>7.56</v>
      </c>
      <c r="F532" s="21">
        <f t="shared" si="66"/>
        <v>8.2727272727272716</v>
      </c>
      <c r="G532" s="21">
        <f t="shared" si="64"/>
        <v>8.1136363636363633</v>
      </c>
      <c r="H532" s="21">
        <f t="shared" si="65"/>
        <v>8.1136363636363633</v>
      </c>
      <c r="I532" s="23">
        <f t="shared" si="63"/>
        <v>105.47727272727272</v>
      </c>
      <c r="J532" s="36">
        <f t="shared" si="62"/>
        <v>105.47727272727272</v>
      </c>
    </row>
    <row r="533" spans="1:10">
      <c r="A533" s="15" t="s">
        <v>900</v>
      </c>
      <c r="B533" s="15" t="s">
        <v>901</v>
      </c>
      <c r="C533" s="16" t="s">
        <v>562</v>
      </c>
      <c r="D533" s="16" t="s">
        <v>159</v>
      </c>
      <c r="E533" s="41">
        <v>13.910808515999999</v>
      </c>
      <c r="F533" s="21">
        <f t="shared" si="66"/>
        <v>15.222265211111109</v>
      </c>
      <c r="G533" s="21">
        <f t="shared" si="64"/>
        <v>14.929529341666665</v>
      </c>
      <c r="H533" s="21">
        <f t="shared" si="65"/>
        <v>14.929529341666665</v>
      </c>
      <c r="I533" s="23">
        <f t="shared" si="63"/>
        <v>194.08388144166665</v>
      </c>
      <c r="J533" s="36">
        <f t="shared" si="62"/>
        <v>194.08388144166665</v>
      </c>
    </row>
    <row r="534" spans="1:10">
      <c r="A534" s="15" t="s">
        <v>899</v>
      </c>
      <c r="B534" s="15" t="s">
        <v>901</v>
      </c>
      <c r="C534" s="16" t="s">
        <v>562</v>
      </c>
      <c r="D534" s="16" t="s">
        <v>738</v>
      </c>
      <c r="E534" s="41">
        <v>13.711659575999997</v>
      </c>
      <c r="F534" s="21">
        <f t="shared" si="66"/>
        <v>15.004341286868682</v>
      </c>
      <c r="G534" s="21">
        <f t="shared" si="64"/>
        <v>14.715796262121208</v>
      </c>
      <c r="H534" s="21">
        <f t="shared" si="65"/>
        <v>14.715796262121208</v>
      </c>
      <c r="I534" s="23">
        <f t="shared" si="63"/>
        <v>191.3053514075757</v>
      </c>
      <c r="J534" s="36">
        <f t="shared" si="62"/>
        <v>191.3053514075757</v>
      </c>
    </row>
    <row r="535" spans="1:10">
      <c r="A535" s="15" t="s">
        <v>306</v>
      </c>
      <c r="B535" s="15" t="s">
        <v>902</v>
      </c>
      <c r="C535" s="16" t="s">
        <v>562</v>
      </c>
      <c r="D535" s="16" t="s">
        <v>561</v>
      </c>
      <c r="E535" s="41">
        <v>1.5887259574468087</v>
      </c>
      <c r="F535" s="21">
        <f t="shared" si="66"/>
        <v>1.7385048355899422</v>
      </c>
      <c r="G535" s="21">
        <f t="shared" si="64"/>
        <v>1.7050720502901355</v>
      </c>
      <c r="H535" s="21">
        <f t="shared" si="65"/>
        <v>1.7050720502901355</v>
      </c>
      <c r="I535" s="23">
        <f t="shared" si="63"/>
        <v>22.165936653771762</v>
      </c>
      <c r="J535" s="36">
        <f t="shared" si="62"/>
        <v>22.165936653771762</v>
      </c>
    </row>
    <row r="536" spans="1:10">
      <c r="A536" s="15" t="s">
        <v>1343</v>
      </c>
      <c r="B536" s="15" t="s">
        <v>1344</v>
      </c>
      <c r="C536" s="16" t="s">
        <v>562</v>
      </c>
      <c r="D536" s="16" t="s">
        <v>561</v>
      </c>
      <c r="E536" s="41">
        <v>35</v>
      </c>
      <c r="F536" s="21">
        <f t="shared" si="66"/>
        <v>38.299663299663294</v>
      </c>
      <c r="G536" s="21">
        <f t="shared" si="64"/>
        <v>37.563131313131308</v>
      </c>
      <c r="H536" s="21">
        <f t="shared" si="65"/>
        <v>37.563131313131308</v>
      </c>
      <c r="I536" s="23">
        <f t="shared" si="63"/>
        <v>488.32070707070699</v>
      </c>
      <c r="J536" s="36">
        <f t="shared" si="62"/>
        <v>488.32070707070699</v>
      </c>
    </row>
    <row r="537" spans="1:10">
      <c r="A537" s="15" t="s">
        <v>532</v>
      </c>
      <c r="B537" s="15" t="s">
        <v>903</v>
      </c>
      <c r="C537" s="16" t="s">
        <v>562</v>
      </c>
      <c r="D537" s="16" t="s">
        <v>159</v>
      </c>
      <c r="E537" s="41">
        <v>4.8810255319148936</v>
      </c>
      <c r="F537" s="21">
        <f t="shared" si="66"/>
        <v>5.3411895551257249</v>
      </c>
      <c r="G537" s="21">
        <f t="shared" si="64"/>
        <v>5.2384743713733064</v>
      </c>
      <c r="H537" s="21">
        <f t="shared" si="65"/>
        <v>5.2384743713733064</v>
      </c>
      <c r="I537" s="23">
        <f t="shared" si="63"/>
        <v>68.100166827852988</v>
      </c>
      <c r="J537" s="36">
        <f t="shared" si="62"/>
        <v>68.100166827852988</v>
      </c>
    </row>
    <row r="538" spans="1:10">
      <c r="A538" s="15" t="s">
        <v>543</v>
      </c>
      <c r="B538" s="15" t="s">
        <v>903</v>
      </c>
      <c r="C538" s="16" t="s">
        <v>562</v>
      </c>
      <c r="D538" s="16" t="s">
        <v>561</v>
      </c>
      <c r="E538" s="41">
        <v>3.4837123404255323</v>
      </c>
      <c r="F538" s="21">
        <f t="shared" si="66"/>
        <v>3.8121431334622828</v>
      </c>
      <c r="G538" s="21">
        <f t="shared" si="64"/>
        <v>3.7388326885880079</v>
      </c>
      <c r="H538" s="21">
        <f t="shared" si="65"/>
        <v>3.7388326885880079</v>
      </c>
      <c r="I538" s="23">
        <f t="shared" si="63"/>
        <v>48.604824951644105</v>
      </c>
      <c r="J538" s="36">
        <f t="shared" ref="J538:J635" si="67">I538*(1-$I$10/100)</f>
        <v>48.604824951644105</v>
      </c>
    </row>
    <row r="539" spans="1:10">
      <c r="A539" s="15" t="s">
        <v>531</v>
      </c>
      <c r="B539" s="15" t="s">
        <v>904</v>
      </c>
      <c r="C539" s="16" t="s">
        <v>562</v>
      </c>
      <c r="D539" s="16" t="s">
        <v>159</v>
      </c>
      <c r="E539" s="41">
        <v>6.8142944680851061</v>
      </c>
      <c r="F539" s="21">
        <f t="shared" si="66"/>
        <v>7.4567195357833649</v>
      </c>
      <c r="G539" s="21">
        <f t="shared" si="64"/>
        <v>7.3133210831721467</v>
      </c>
      <c r="H539" s="21">
        <f t="shared" si="65"/>
        <v>7.3133210831721467</v>
      </c>
      <c r="I539" s="23">
        <f t="shared" si="63"/>
        <v>95.073174081237909</v>
      </c>
      <c r="J539" s="36">
        <f t="shared" si="67"/>
        <v>95.073174081237909</v>
      </c>
    </row>
    <row r="540" spans="1:10" ht="12" customHeight="1">
      <c r="A540" s="15" t="s">
        <v>542</v>
      </c>
      <c r="B540" s="15" t="s">
        <v>904</v>
      </c>
      <c r="C540" s="16" t="s">
        <v>562</v>
      </c>
      <c r="D540" s="16" t="s">
        <v>561</v>
      </c>
      <c r="E540" s="41">
        <v>4.9767319148936169</v>
      </c>
      <c r="F540" s="21">
        <f t="shared" si="66"/>
        <v>5.4459187620889749</v>
      </c>
      <c r="G540" s="21">
        <f t="shared" si="64"/>
        <v>5.3411895551257249</v>
      </c>
      <c r="H540" s="21">
        <f t="shared" si="65"/>
        <v>5.3411895551257249</v>
      </c>
      <c r="I540" s="23">
        <f t="shared" si="63"/>
        <v>69.435464216634429</v>
      </c>
      <c r="J540" s="36">
        <f t="shared" si="67"/>
        <v>69.435464216634429</v>
      </c>
    </row>
    <row r="541" spans="1:10">
      <c r="A541" s="15" t="s">
        <v>129</v>
      </c>
      <c r="B541" s="15" t="s">
        <v>906</v>
      </c>
      <c r="C541" s="16" t="s">
        <v>562</v>
      </c>
      <c r="D541" s="16" t="s">
        <v>17</v>
      </c>
      <c r="E541" s="41">
        <v>72.666666382978718</v>
      </c>
      <c r="F541" s="21">
        <f t="shared" si="66"/>
        <v>79.517395873629908</v>
      </c>
      <c r="G541" s="21">
        <f t="shared" si="64"/>
        <v>77.988215183752402</v>
      </c>
      <c r="H541" s="21">
        <f t="shared" si="65"/>
        <v>77.988215183752402</v>
      </c>
      <c r="I541" s="23">
        <f t="shared" si="63"/>
        <v>1013.8467973887813</v>
      </c>
      <c r="J541" s="36">
        <f t="shared" si="67"/>
        <v>1013.8467973887813</v>
      </c>
    </row>
    <row r="542" spans="1:10">
      <c r="A542" s="15" t="s">
        <v>102</v>
      </c>
      <c r="B542" s="15" t="s">
        <v>906</v>
      </c>
      <c r="C542" s="16" t="s">
        <v>562</v>
      </c>
      <c r="D542" s="16" t="s">
        <v>52</v>
      </c>
      <c r="E542" s="41">
        <v>105.0473259574468</v>
      </c>
      <c r="F542" s="21">
        <f t="shared" si="66"/>
        <v>114.95077756286265</v>
      </c>
      <c r="G542" s="21">
        <f t="shared" si="64"/>
        <v>112.74018568665376</v>
      </c>
      <c r="H542" s="21">
        <f t="shared" si="65"/>
        <v>112.74018568665376</v>
      </c>
      <c r="I542" s="23">
        <f t="shared" si="63"/>
        <v>1465.6224139264989</v>
      </c>
      <c r="J542" s="36">
        <f t="shared" si="67"/>
        <v>1465.6224139264989</v>
      </c>
    </row>
    <row r="543" spans="1:10">
      <c r="A543" s="15" t="s">
        <v>18</v>
      </c>
      <c r="B543" s="15" t="s">
        <v>912</v>
      </c>
      <c r="C543" s="16" t="s">
        <v>562</v>
      </c>
      <c r="D543" s="16" t="s">
        <v>17</v>
      </c>
      <c r="E543" s="41">
        <v>72.666666382978718</v>
      </c>
      <c r="F543" s="21">
        <f t="shared" si="66"/>
        <v>79.517395873629908</v>
      </c>
      <c r="G543" s="21">
        <f t="shared" si="64"/>
        <v>77.988215183752402</v>
      </c>
      <c r="H543" s="21">
        <f t="shared" si="65"/>
        <v>77.988215183752402</v>
      </c>
      <c r="I543" s="23">
        <f t="shared" si="63"/>
        <v>1013.8467973887813</v>
      </c>
      <c r="J543" s="36">
        <f>I543*(1-$I$10/100)</f>
        <v>1013.8467973887813</v>
      </c>
    </row>
    <row r="544" spans="1:10">
      <c r="A544" s="15" t="s">
        <v>1345</v>
      </c>
      <c r="B544" s="15" t="s">
        <v>1349</v>
      </c>
      <c r="C544" s="16" t="s">
        <v>562</v>
      </c>
      <c r="D544" s="16" t="s">
        <v>17</v>
      </c>
      <c r="E544" s="41">
        <v>37.6</v>
      </c>
      <c r="F544" s="21">
        <f t="shared" si="66"/>
        <v>41.144781144781142</v>
      </c>
      <c r="G544" s="21">
        <f t="shared" ref="G544:G547" si="68">I544/$G$8</f>
        <v>40.353535353535349</v>
      </c>
      <c r="H544" s="21">
        <f t="shared" ref="H544:H547" si="69">J544/$G$8</f>
        <v>40.353535353535349</v>
      </c>
      <c r="I544" s="23">
        <f t="shared" ref="I544:I547" si="70">F544*$I$9</f>
        <v>524.59595959595958</v>
      </c>
      <c r="J544" s="36">
        <f t="shared" ref="J544:J547" si="71">I544*(1-$I$10/100)</f>
        <v>524.59595959595958</v>
      </c>
    </row>
    <row r="545" spans="1:10">
      <c r="A545" s="15" t="s">
        <v>1346</v>
      </c>
      <c r="B545" s="15" t="s">
        <v>1350</v>
      </c>
      <c r="C545" s="16" t="s">
        <v>562</v>
      </c>
      <c r="D545" s="16" t="s">
        <v>17</v>
      </c>
      <c r="E545" s="41">
        <v>54.4</v>
      </c>
      <c r="F545" s="21">
        <f t="shared" si="66"/>
        <v>59.528619528619522</v>
      </c>
      <c r="G545" s="21">
        <f t="shared" si="68"/>
        <v>58.383838383838381</v>
      </c>
      <c r="H545" s="21">
        <f t="shared" si="69"/>
        <v>58.383838383838381</v>
      </c>
      <c r="I545" s="23">
        <f t="shared" si="70"/>
        <v>758.98989898989896</v>
      </c>
      <c r="J545" s="36">
        <f t="shared" si="71"/>
        <v>758.98989898989896</v>
      </c>
    </row>
    <row r="546" spans="1:10">
      <c r="A546" s="15" t="s">
        <v>1347</v>
      </c>
      <c r="B546" s="15" t="s">
        <v>1351</v>
      </c>
      <c r="C546" s="16" t="s">
        <v>562</v>
      </c>
      <c r="D546" s="16" t="s">
        <v>17</v>
      </c>
      <c r="E546" s="41">
        <v>72.599999999999994</v>
      </c>
      <c r="F546" s="21">
        <f t="shared" si="66"/>
        <v>79.444444444444429</v>
      </c>
      <c r="G546" s="21">
        <f t="shared" si="68"/>
        <v>77.916666666666657</v>
      </c>
      <c r="H546" s="21">
        <f t="shared" si="69"/>
        <v>77.916666666666657</v>
      </c>
      <c r="I546" s="23">
        <f t="shared" si="70"/>
        <v>1012.9166666666665</v>
      </c>
      <c r="J546" s="36">
        <f t="shared" si="71"/>
        <v>1012.9166666666665</v>
      </c>
    </row>
    <row r="547" spans="1:10">
      <c r="A547" s="15" t="s">
        <v>1348</v>
      </c>
      <c r="B547" s="15" t="s">
        <v>1352</v>
      </c>
      <c r="C547" s="16" t="s">
        <v>562</v>
      </c>
      <c r="D547" s="16" t="s">
        <v>17</v>
      </c>
      <c r="E547" s="41"/>
      <c r="F547" s="21">
        <f t="shared" si="66"/>
        <v>0</v>
      </c>
      <c r="G547" s="21">
        <f t="shared" si="68"/>
        <v>0</v>
      </c>
      <c r="H547" s="21">
        <f t="shared" si="69"/>
        <v>0</v>
      </c>
      <c r="I547" s="23">
        <f t="shared" si="70"/>
        <v>0</v>
      </c>
      <c r="J547" s="36">
        <f t="shared" si="71"/>
        <v>0</v>
      </c>
    </row>
    <row r="548" spans="1:10">
      <c r="A548" s="15" t="s">
        <v>72</v>
      </c>
      <c r="B548" s="15" t="s">
        <v>907</v>
      </c>
      <c r="C548" s="16" t="s">
        <v>562</v>
      </c>
      <c r="D548" s="16" t="s">
        <v>17</v>
      </c>
      <c r="E548" s="41">
        <v>81.174963829787231</v>
      </c>
      <c r="F548" s="21">
        <f t="shared" si="66"/>
        <v>88.827822372662794</v>
      </c>
      <c r="G548" s="21">
        <f t="shared" si="64"/>
        <v>87.119595019342356</v>
      </c>
      <c r="H548" s="21">
        <f t="shared" si="65"/>
        <v>87.119595019342356</v>
      </c>
      <c r="I548" s="23">
        <f t="shared" si="63"/>
        <v>1132.5547352514507</v>
      </c>
      <c r="J548" s="36">
        <f t="shared" si="67"/>
        <v>1132.5547352514507</v>
      </c>
    </row>
    <row r="549" spans="1:10">
      <c r="A549" s="15" t="s">
        <v>494</v>
      </c>
      <c r="B549" s="15" t="s">
        <v>907</v>
      </c>
      <c r="C549" s="16" t="s">
        <v>562</v>
      </c>
      <c r="D549" s="16" t="s">
        <v>52</v>
      </c>
      <c r="E549" s="41">
        <v>163.53349659574471</v>
      </c>
      <c r="F549" s="21">
        <f t="shared" si="66"/>
        <v>178.95079593810448</v>
      </c>
      <c r="G549" s="21">
        <f t="shared" si="64"/>
        <v>175.50943447775632</v>
      </c>
      <c r="H549" s="21">
        <f t="shared" si="65"/>
        <v>175.50943447775632</v>
      </c>
      <c r="I549" s="23">
        <f t="shared" si="63"/>
        <v>2281.6226482108323</v>
      </c>
      <c r="J549" s="36">
        <f t="shared" si="67"/>
        <v>2281.6226482108323</v>
      </c>
    </row>
    <row r="550" spans="1:10">
      <c r="A550" s="15" t="s">
        <v>19</v>
      </c>
      <c r="B550" s="15" t="s">
        <v>913</v>
      </c>
      <c r="C550" s="16" t="s">
        <v>562</v>
      </c>
      <c r="D550" s="16" t="s">
        <v>17</v>
      </c>
      <c r="E550" s="41">
        <v>89.214300000000009</v>
      </c>
      <c r="F550" s="21">
        <f t="shared" si="66"/>
        <v>97.625075757575758</v>
      </c>
      <c r="G550" s="21">
        <f t="shared" si="64"/>
        <v>95.747670454545442</v>
      </c>
      <c r="H550" s="21">
        <f t="shared" si="65"/>
        <v>95.747670454545442</v>
      </c>
      <c r="I550" s="23">
        <f t="shared" si="63"/>
        <v>1244.7197159090908</v>
      </c>
      <c r="J550" s="36">
        <f>I550*(1-$I$10/100)</f>
        <v>1244.7197159090908</v>
      </c>
    </row>
    <row r="551" spans="1:10">
      <c r="A551" s="15" t="s">
        <v>46</v>
      </c>
      <c r="B551" s="15" t="s">
        <v>908</v>
      </c>
      <c r="C551" s="16" t="s">
        <v>562</v>
      </c>
      <c r="D551" s="16" t="s">
        <v>52</v>
      </c>
      <c r="E551" s="41">
        <v>163.53349659574471</v>
      </c>
      <c r="F551" s="21">
        <f t="shared" si="66"/>
        <v>178.95079593810448</v>
      </c>
      <c r="G551" s="21">
        <f t="shared" si="64"/>
        <v>175.50943447775632</v>
      </c>
      <c r="H551" s="21">
        <f t="shared" si="65"/>
        <v>175.50943447775632</v>
      </c>
      <c r="I551" s="23">
        <f t="shared" si="63"/>
        <v>2281.6226482108323</v>
      </c>
      <c r="J551" s="36">
        <f t="shared" si="67"/>
        <v>2281.6226482108323</v>
      </c>
    </row>
    <row r="552" spans="1:10">
      <c r="A552" s="15" t="s">
        <v>905</v>
      </c>
      <c r="B552" s="15" t="s">
        <v>908</v>
      </c>
      <c r="C552" s="16" t="s">
        <v>562</v>
      </c>
      <c r="D552" s="16" t="s">
        <v>17</v>
      </c>
      <c r="E552" s="41">
        <v>107.94689361599998</v>
      </c>
      <c r="F552" s="21">
        <f t="shared" si="66"/>
        <v>118.12370513535352</v>
      </c>
      <c r="G552" s="21">
        <f t="shared" si="64"/>
        <v>115.85209542121211</v>
      </c>
      <c r="H552" s="21">
        <f t="shared" si="65"/>
        <v>115.85209542121211</v>
      </c>
      <c r="I552" s="23">
        <f t="shared" si="63"/>
        <v>1506.0772404757574</v>
      </c>
      <c r="J552" s="36">
        <f t="shared" si="67"/>
        <v>1506.0772404757574</v>
      </c>
    </row>
    <row r="553" spans="1:10">
      <c r="A553" s="15" t="s">
        <v>128</v>
      </c>
      <c r="B553" s="15" t="s">
        <v>910</v>
      </c>
      <c r="C553" s="16" t="s">
        <v>562</v>
      </c>
      <c r="D553" s="16" t="s">
        <v>17</v>
      </c>
      <c r="E553" s="41">
        <v>130.54988680851065</v>
      </c>
      <c r="F553" s="21">
        <f t="shared" si="66"/>
        <v>142.85762024500323</v>
      </c>
      <c r="G553" s="21">
        <f t="shared" si="64"/>
        <v>140.11035831721472</v>
      </c>
      <c r="H553" s="21">
        <f t="shared" si="65"/>
        <v>140.11035831721472</v>
      </c>
      <c r="I553" s="23">
        <f t="shared" si="63"/>
        <v>1821.4346581237912</v>
      </c>
      <c r="J553" s="36">
        <f t="shared" si="67"/>
        <v>1821.4346581237912</v>
      </c>
    </row>
    <row r="554" spans="1:10">
      <c r="A554" s="15" t="s">
        <v>506</v>
      </c>
      <c r="B554" s="15" t="s">
        <v>910</v>
      </c>
      <c r="C554" s="16" t="s">
        <v>562</v>
      </c>
      <c r="D554" s="16" t="s">
        <v>52</v>
      </c>
      <c r="E554" s="41">
        <v>183.74349446808512</v>
      </c>
      <c r="F554" s="21">
        <f t="shared" si="66"/>
        <v>201.0661134751773</v>
      </c>
      <c r="G554" s="21">
        <f t="shared" si="64"/>
        <v>197.19945744680851</v>
      </c>
      <c r="H554" s="21">
        <f t="shared" si="65"/>
        <v>197.19945744680851</v>
      </c>
      <c r="I554" s="23">
        <f t="shared" si="63"/>
        <v>2563.5929468085105</v>
      </c>
      <c r="J554" s="36">
        <f t="shared" si="67"/>
        <v>2563.5929468085105</v>
      </c>
    </row>
    <row r="555" spans="1:10">
      <c r="A555" s="15" t="s">
        <v>20</v>
      </c>
      <c r="B555" s="15" t="s">
        <v>914</v>
      </c>
      <c r="C555" s="16" t="s">
        <v>562</v>
      </c>
      <c r="D555" s="16" t="s">
        <v>17</v>
      </c>
      <c r="E555" s="41">
        <v>130.54988680851065</v>
      </c>
      <c r="F555" s="21">
        <f t="shared" si="66"/>
        <v>142.85762024500323</v>
      </c>
      <c r="G555" s="21">
        <f t="shared" si="64"/>
        <v>140.11035831721472</v>
      </c>
      <c r="H555" s="21">
        <f t="shared" si="65"/>
        <v>140.11035831721472</v>
      </c>
      <c r="I555" s="23">
        <f t="shared" si="63"/>
        <v>1821.4346581237912</v>
      </c>
      <c r="J555" s="36">
        <f>I555*(1-$I$10/100)</f>
        <v>1821.4346581237912</v>
      </c>
    </row>
    <row r="556" spans="1:10">
      <c r="A556" s="15" t="s">
        <v>71</v>
      </c>
      <c r="B556" s="15" t="s">
        <v>911</v>
      </c>
      <c r="C556" s="16" t="s">
        <v>562</v>
      </c>
      <c r="D556" s="16" t="s">
        <v>17</v>
      </c>
      <c r="E556" s="41">
        <v>141.91661489361701</v>
      </c>
      <c r="F556" s="21">
        <f t="shared" si="66"/>
        <v>155.2959590586718</v>
      </c>
      <c r="G556" s="21">
        <f t="shared" si="64"/>
        <v>152.30949830754349</v>
      </c>
      <c r="H556" s="21">
        <f t="shared" si="65"/>
        <v>152.30949830754349</v>
      </c>
      <c r="I556" s="23">
        <f t="shared" si="63"/>
        <v>1980.0234779980653</v>
      </c>
      <c r="J556" s="36">
        <f t="shared" si="67"/>
        <v>1980.0234779980653</v>
      </c>
    </row>
    <row r="557" spans="1:10">
      <c r="A557" s="15" t="s">
        <v>909</v>
      </c>
      <c r="B557" s="15" t="s">
        <v>911</v>
      </c>
      <c r="C557" s="16" t="s">
        <v>562</v>
      </c>
      <c r="D557" s="16" t="s">
        <v>52</v>
      </c>
      <c r="E557" s="41">
        <v>216.60051060000004</v>
      </c>
      <c r="F557" s="21">
        <f t="shared" si="66"/>
        <v>237.02076075757577</v>
      </c>
      <c r="G557" s="21">
        <f t="shared" si="64"/>
        <v>232.46266920454548</v>
      </c>
      <c r="H557" s="21">
        <f t="shared" si="65"/>
        <v>232.46266920454548</v>
      </c>
      <c r="I557" s="23">
        <f t="shared" si="63"/>
        <v>3022.0146996590911</v>
      </c>
      <c r="J557" s="36">
        <f t="shared" si="67"/>
        <v>3022.0146996590911</v>
      </c>
    </row>
    <row r="558" spans="1:10">
      <c r="A558" s="15" t="s">
        <v>21</v>
      </c>
      <c r="B558" s="15" t="s">
        <v>915</v>
      </c>
      <c r="C558" s="16" t="s">
        <v>562</v>
      </c>
      <c r="D558" s="16" t="s">
        <v>17</v>
      </c>
      <c r="E558" s="41">
        <v>159.46916553191488</v>
      </c>
      <c r="F558" s="21">
        <f t="shared" si="66"/>
        <v>174.50329561573176</v>
      </c>
      <c r="G558" s="21">
        <f t="shared" si="64"/>
        <v>171.14746300773692</v>
      </c>
      <c r="H558" s="21">
        <f t="shared" si="65"/>
        <v>171.14746300773692</v>
      </c>
      <c r="I558" s="23">
        <f t="shared" ref="I558:I622" si="72">F558*$I$9</f>
        <v>2224.9170191005801</v>
      </c>
      <c r="J558" s="36">
        <f>I558*(1-$I$10/100)</f>
        <v>2224.9170191005801</v>
      </c>
    </row>
    <row r="559" spans="1:10">
      <c r="A559" s="15" t="s">
        <v>1353</v>
      </c>
      <c r="B559" s="15" t="s">
        <v>1354</v>
      </c>
      <c r="C559" s="16" t="s">
        <v>562</v>
      </c>
      <c r="D559" s="16" t="s">
        <v>561</v>
      </c>
      <c r="E559" s="41">
        <v>45.65</v>
      </c>
      <c r="F559" s="21">
        <f t="shared" si="66"/>
        <v>49.953703703703695</v>
      </c>
      <c r="G559" s="21">
        <f t="shared" ref="G559" si="73">I559/$G$8</f>
        <v>48.99305555555555</v>
      </c>
      <c r="H559" s="21">
        <f t="shared" ref="H559" si="74">J559/$G$8</f>
        <v>48.99305555555555</v>
      </c>
      <c r="I559" s="23">
        <f t="shared" ref="I559" si="75">F559*$I$9</f>
        <v>636.90972222222217</v>
      </c>
      <c r="J559" s="36">
        <f>I559*(1-$I$10/100)</f>
        <v>636.90972222222217</v>
      </c>
    </row>
    <row r="560" spans="1:10">
      <c r="A560" s="15" t="s">
        <v>916</v>
      </c>
      <c r="B560" s="15" t="s">
        <v>22</v>
      </c>
      <c r="C560" s="16" t="s">
        <v>562</v>
      </c>
      <c r="D560" s="16" t="s">
        <v>828</v>
      </c>
      <c r="E560" s="41">
        <v>11.947346808510639</v>
      </c>
      <c r="F560" s="21">
        <f t="shared" si="66"/>
        <v>13.073696002578982</v>
      </c>
      <c r="G560" s="21">
        <f t="shared" ref="G560:G623" si="76">I560/$G$8</f>
        <v>12.822278771760155</v>
      </c>
      <c r="H560" s="21">
        <f t="shared" ref="H560:H623" si="77">J560/$G$8</f>
        <v>12.822278771760155</v>
      </c>
      <c r="I560" s="23">
        <f t="shared" si="72"/>
        <v>166.68962403288202</v>
      </c>
      <c r="J560" s="36">
        <f t="shared" si="67"/>
        <v>166.68962403288202</v>
      </c>
    </row>
    <row r="561" spans="1:10">
      <c r="A561" s="15" t="s">
        <v>917</v>
      </c>
      <c r="B561" s="15" t="s">
        <v>918</v>
      </c>
      <c r="C561" s="16" t="s">
        <v>562</v>
      </c>
      <c r="D561" s="16" t="s">
        <v>580</v>
      </c>
      <c r="E561" s="41">
        <v>162.17127574468086</v>
      </c>
      <c r="F561" s="21">
        <f t="shared" si="66"/>
        <v>177.46015022566084</v>
      </c>
      <c r="G561" s="21">
        <f t="shared" si="76"/>
        <v>174.04745502901352</v>
      </c>
      <c r="H561" s="21">
        <f t="shared" si="77"/>
        <v>174.04745502901352</v>
      </c>
      <c r="I561" s="23">
        <f t="shared" si="72"/>
        <v>2262.6169153771757</v>
      </c>
      <c r="J561" s="36">
        <f t="shared" si="67"/>
        <v>2262.6169153771757</v>
      </c>
    </row>
    <row r="562" spans="1:10">
      <c r="A562" s="15" t="s">
        <v>922</v>
      </c>
      <c r="B562" s="15" t="s">
        <v>919</v>
      </c>
      <c r="C562" s="16" t="s">
        <v>562</v>
      </c>
      <c r="D562" s="16" t="s">
        <v>580</v>
      </c>
      <c r="E562" s="41">
        <v>33.474902553191491</v>
      </c>
      <c r="F562" s="21">
        <f t="shared" si="66"/>
        <v>36.630785622179239</v>
      </c>
      <c r="G562" s="21">
        <f t="shared" si="76"/>
        <v>35.926347437137331</v>
      </c>
      <c r="H562" s="21">
        <f t="shared" si="77"/>
        <v>35.926347437137331</v>
      </c>
      <c r="I562" s="23">
        <f t="shared" si="72"/>
        <v>467.04251668278528</v>
      </c>
      <c r="J562" s="36">
        <f t="shared" si="67"/>
        <v>467.04251668278528</v>
      </c>
    </row>
    <row r="563" spans="1:10">
      <c r="A563" s="15" t="s">
        <v>923</v>
      </c>
      <c r="B563" s="15" t="s">
        <v>920</v>
      </c>
      <c r="C563" s="16" t="s">
        <v>562</v>
      </c>
      <c r="D563" s="16" t="s">
        <v>580</v>
      </c>
      <c r="E563" s="41">
        <v>51.697397872340417</v>
      </c>
      <c r="F563" s="21">
        <f t="shared" si="66"/>
        <v>56.571226627981929</v>
      </c>
      <c r="G563" s="21">
        <f t="shared" si="76"/>
        <v>55.483318423597659</v>
      </c>
      <c r="H563" s="21">
        <f t="shared" si="77"/>
        <v>55.483318423597659</v>
      </c>
      <c r="I563" s="23">
        <f t="shared" si="72"/>
        <v>721.28313950676954</v>
      </c>
      <c r="J563" s="36">
        <f t="shared" si="67"/>
        <v>721.28313950676954</v>
      </c>
    </row>
    <row r="564" spans="1:10">
      <c r="A564" s="15" t="s">
        <v>924</v>
      </c>
      <c r="B564" s="15" t="s">
        <v>921</v>
      </c>
      <c r="C564" s="16" t="s">
        <v>562</v>
      </c>
      <c r="D564" s="16" t="s">
        <v>580</v>
      </c>
      <c r="E564" s="41">
        <v>63.801065106382971</v>
      </c>
      <c r="F564" s="21">
        <f t="shared" si="66"/>
        <v>69.815980335267554</v>
      </c>
      <c r="G564" s="21">
        <f t="shared" si="76"/>
        <v>68.473365328820108</v>
      </c>
      <c r="H564" s="21">
        <f t="shared" si="77"/>
        <v>68.473365328820108</v>
      </c>
      <c r="I564" s="23">
        <f t="shared" si="72"/>
        <v>890.15374927466132</v>
      </c>
      <c r="J564" s="36">
        <f t="shared" si="67"/>
        <v>890.15374927466132</v>
      </c>
    </row>
    <row r="565" spans="1:10">
      <c r="A565" s="15" t="s">
        <v>291</v>
      </c>
      <c r="B565" s="15" t="s">
        <v>23</v>
      </c>
      <c r="C565" s="16" t="s">
        <v>562</v>
      </c>
      <c r="D565" s="16" t="s">
        <v>561</v>
      </c>
      <c r="E565" s="41">
        <v>0.29030936170212762</v>
      </c>
      <c r="F565" s="21">
        <f t="shared" si="66"/>
        <v>0.31767859445519014</v>
      </c>
      <c r="G565" s="21">
        <f t="shared" si="76"/>
        <v>0.31156939071566725</v>
      </c>
      <c r="H565" s="21">
        <f t="shared" si="77"/>
        <v>0.31156939071566725</v>
      </c>
      <c r="I565" s="23">
        <f t="shared" si="72"/>
        <v>4.0504020793036739</v>
      </c>
      <c r="J565" s="36">
        <f t="shared" si="67"/>
        <v>4.0504020793036739</v>
      </c>
    </row>
    <row r="566" spans="1:10">
      <c r="A566" s="15" t="s">
        <v>925</v>
      </c>
      <c r="B566" s="15" t="s">
        <v>23</v>
      </c>
      <c r="C566" s="16" t="s">
        <v>562</v>
      </c>
      <c r="D566" s="16" t="s">
        <v>54</v>
      </c>
      <c r="E566" s="41">
        <v>0.77617021320000001</v>
      </c>
      <c r="F566" s="21">
        <f t="shared" si="66"/>
        <v>0.84934450939393946</v>
      </c>
      <c r="G566" s="21">
        <f t="shared" si="76"/>
        <v>0.83301096113636375</v>
      </c>
      <c r="H566" s="21">
        <f t="shared" si="77"/>
        <v>0.83301096113636375</v>
      </c>
      <c r="I566" s="23">
        <f t="shared" si="72"/>
        <v>10.829142494772729</v>
      </c>
      <c r="J566" s="36">
        <f t="shared" si="67"/>
        <v>10.829142494772729</v>
      </c>
    </row>
    <row r="567" spans="1:10">
      <c r="A567" s="15" t="s">
        <v>529</v>
      </c>
      <c r="B567" s="15" t="s">
        <v>24</v>
      </c>
      <c r="C567" s="16" t="s">
        <v>562</v>
      </c>
      <c r="D567" s="16" t="s">
        <v>561</v>
      </c>
      <c r="E567" s="41">
        <v>0.29030936170212762</v>
      </c>
      <c r="F567" s="21">
        <f t="shared" si="66"/>
        <v>0.31767859445519014</v>
      </c>
      <c r="G567" s="21">
        <f t="shared" si="76"/>
        <v>0.31156939071566725</v>
      </c>
      <c r="H567" s="21">
        <f t="shared" si="77"/>
        <v>0.31156939071566725</v>
      </c>
      <c r="I567" s="23">
        <f t="shared" si="72"/>
        <v>4.0504020793036739</v>
      </c>
      <c r="J567" s="36">
        <f t="shared" si="67"/>
        <v>4.0504020793036739</v>
      </c>
    </row>
    <row r="568" spans="1:10">
      <c r="A568" s="15" t="s">
        <v>926</v>
      </c>
      <c r="B568" s="15" t="s">
        <v>24</v>
      </c>
      <c r="C568" s="16" t="s">
        <v>562</v>
      </c>
      <c r="D568" s="16" t="s">
        <v>54</v>
      </c>
      <c r="E568" s="41">
        <v>0.91506382919999996</v>
      </c>
      <c r="F568" s="21">
        <f t="shared" si="66"/>
        <v>1.001332473030303</v>
      </c>
      <c r="G568" s="21">
        <f t="shared" si="76"/>
        <v>0.98207607931818175</v>
      </c>
      <c r="H568" s="21">
        <f t="shared" si="77"/>
        <v>0.98207607931818175</v>
      </c>
      <c r="I568" s="23">
        <f t="shared" si="72"/>
        <v>12.766989031136363</v>
      </c>
      <c r="J568" s="36">
        <f t="shared" si="67"/>
        <v>12.766989031136363</v>
      </c>
    </row>
    <row r="569" spans="1:10">
      <c r="A569" s="15" t="s">
        <v>290</v>
      </c>
      <c r="B569" s="15" t="s">
        <v>25</v>
      </c>
      <c r="C569" s="16" t="s">
        <v>562</v>
      </c>
      <c r="D569" s="16" t="s">
        <v>561</v>
      </c>
      <c r="E569" s="41">
        <v>0.33497234042553192</v>
      </c>
      <c r="F569" s="21">
        <f t="shared" si="66"/>
        <v>0.3665522243713733</v>
      </c>
      <c r="G569" s="21">
        <f t="shared" si="76"/>
        <v>0.35950314313346227</v>
      </c>
      <c r="H569" s="21">
        <f t="shared" si="77"/>
        <v>0.35950314313346227</v>
      </c>
      <c r="I569" s="23">
        <f t="shared" si="72"/>
        <v>4.6735408607350095</v>
      </c>
      <c r="J569" s="36">
        <f t="shared" si="67"/>
        <v>4.6735408607350095</v>
      </c>
    </row>
    <row r="570" spans="1:10">
      <c r="A570" s="15" t="s">
        <v>927</v>
      </c>
      <c r="B570" s="15" t="s">
        <v>25</v>
      </c>
      <c r="C570" s="16" t="s">
        <v>562</v>
      </c>
      <c r="D570" s="16" t="s">
        <v>54</v>
      </c>
      <c r="E570" s="41">
        <v>0.93957446760000007</v>
      </c>
      <c r="F570" s="21">
        <f t="shared" si="66"/>
        <v>1.0281538786868687</v>
      </c>
      <c r="G570" s="21">
        <f t="shared" si="76"/>
        <v>1.0083816887121213</v>
      </c>
      <c r="H570" s="21">
        <f t="shared" si="77"/>
        <v>1.0083816887121213</v>
      </c>
      <c r="I570" s="23">
        <f t="shared" si="72"/>
        <v>13.108961953257577</v>
      </c>
      <c r="J570" s="36">
        <f t="shared" si="67"/>
        <v>13.108961953257577</v>
      </c>
    </row>
    <row r="571" spans="1:10">
      <c r="A571" s="15" t="s">
        <v>528</v>
      </c>
      <c r="B571" s="15" t="s">
        <v>26</v>
      </c>
      <c r="C571" s="16" t="s">
        <v>562</v>
      </c>
      <c r="D571" s="16" t="s">
        <v>561</v>
      </c>
      <c r="E571" s="41">
        <v>0.33497234042553192</v>
      </c>
      <c r="F571" s="21">
        <f t="shared" si="66"/>
        <v>0.3665522243713733</v>
      </c>
      <c r="G571" s="21">
        <f t="shared" si="76"/>
        <v>0.35950314313346227</v>
      </c>
      <c r="H571" s="21">
        <f t="shared" si="77"/>
        <v>0.35950314313346227</v>
      </c>
      <c r="I571" s="23">
        <f t="shared" si="72"/>
        <v>4.6735408607350095</v>
      </c>
      <c r="J571" s="36">
        <f t="shared" si="67"/>
        <v>4.6735408607350095</v>
      </c>
    </row>
    <row r="572" spans="1:10">
      <c r="A572" s="15" t="s">
        <v>928</v>
      </c>
      <c r="B572" s="15" t="s">
        <v>26</v>
      </c>
      <c r="C572" s="16" t="s">
        <v>562</v>
      </c>
      <c r="D572" s="16" t="s">
        <v>54</v>
      </c>
      <c r="E572" s="41">
        <v>1.0008510635999999</v>
      </c>
      <c r="F572" s="21">
        <f t="shared" si="66"/>
        <v>1.0952073928282826</v>
      </c>
      <c r="G572" s="21">
        <f t="shared" si="76"/>
        <v>1.0741457121969695</v>
      </c>
      <c r="H572" s="21">
        <f t="shared" si="77"/>
        <v>1.0741457121969695</v>
      </c>
      <c r="I572" s="23">
        <f t="shared" si="72"/>
        <v>13.963894258560604</v>
      </c>
      <c r="J572" s="36">
        <f t="shared" si="67"/>
        <v>13.963894258560604</v>
      </c>
    </row>
    <row r="573" spans="1:10">
      <c r="A573" s="15" t="s">
        <v>527</v>
      </c>
      <c r="B573" s="15" t="s">
        <v>27</v>
      </c>
      <c r="C573" s="16" t="s">
        <v>562</v>
      </c>
      <c r="D573" s="16" t="s">
        <v>561</v>
      </c>
      <c r="E573" s="41">
        <v>0.37963531914893611</v>
      </c>
      <c r="F573" s="21">
        <f t="shared" si="66"/>
        <v>0.41542585428755635</v>
      </c>
      <c r="G573" s="21">
        <f t="shared" si="76"/>
        <v>0.40743689555125717</v>
      </c>
      <c r="H573" s="21">
        <f t="shared" si="77"/>
        <v>0.40743689555125717</v>
      </c>
      <c r="I573" s="23">
        <f t="shared" si="72"/>
        <v>5.2966796421663433</v>
      </c>
      <c r="J573" s="36">
        <f t="shared" si="67"/>
        <v>5.2966796421663433</v>
      </c>
    </row>
    <row r="574" spans="1:10">
      <c r="A574" s="15" t="s">
        <v>929</v>
      </c>
      <c r="B574" s="15" t="s">
        <v>27</v>
      </c>
      <c r="C574" s="16" t="s">
        <v>562</v>
      </c>
      <c r="D574" s="16" t="s">
        <v>54</v>
      </c>
      <c r="E574" s="41">
        <v>1.082553192</v>
      </c>
      <c r="F574" s="21">
        <f t="shared" si="66"/>
        <v>1.1846120787878787</v>
      </c>
      <c r="G574" s="21">
        <f t="shared" si="76"/>
        <v>1.1618310772727272</v>
      </c>
      <c r="H574" s="21">
        <f t="shared" si="77"/>
        <v>1.1618310772727272</v>
      </c>
      <c r="I574" s="23">
        <f t="shared" si="72"/>
        <v>15.103804004545452</v>
      </c>
      <c r="J574" s="36">
        <f t="shared" si="67"/>
        <v>15.103804004545452</v>
      </c>
    </row>
    <row r="575" spans="1:10">
      <c r="A575" s="15" t="s">
        <v>526</v>
      </c>
      <c r="B575" s="15" t="s">
        <v>28</v>
      </c>
      <c r="C575" s="16" t="s">
        <v>562</v>
      </c>
      <c r="D575" s="16" t="s">
        <v>561</v>
      </c>
      <c r="E575" s="41">
        <v>0.75927063829787222</v>
      </c>
      <c r="F575" s="21">
        <f t="shared" si="66"/>
        <v>0.8308517085751127</v>
      </c>
      <c r="G575" s="21">
        <f t="shared" si="76"/>
        <v>0.81487379110251434</v>
      </c>
      <c r="H575" s="21">
        <f t="shared" si="77"/>
        <v>0.81487379110251434</v>
      </c>
      <c r="I575" s="23">
        <f t="shared" si="72"/>
        <v>10.593359284332687</v>
      </c>
      <c r="J575" s="36">
        <f t="shared" si="67"/>
        <v>10.593359284332687</v>
      </c>
    </row>
    <row r="576" spans="1:10">
      <c r="A576" s="15" t="s">
        <v>930</v>
      </c>
      <c r="B576" s="15" t="s">
        <v>28</v>
      </c>
      <c r="C576" s="16" t="s">
        <v>562</v>
      </c>
      <c r="D576" s="16" t="s">
        <v>54</v>
      </c>
      <c r="E576" s="41">
        <v>1.282723404</v>
      </c>
      <c r="F576" s="21">
        <f t="shared" si="66"/>
        <v>1.4036535565656565</v>
      </c>
      <c r="G576" s="21">
        <f t="shared" si="76"/>
        <v>1.3766602189393937</v>
      </c>
      <c r="H576" s="21">
        <f t="shared" si="77"/>
        <v>1.3766602189393937</v>
      </c>
      <c r="I576" s="23">
        <f t="shared" si="72"/>
        <v>17.896582846212119</v>
      </c>
      <c r="J576" s="36">
        <f t="shared" si="67"/>
        <v>17.896582846212119</v>
      </c>
    </row>
    <row r="577" spans="1:10">
      <c r="A577" s="15" t="s">
        <v>525</v>
      </c>
      <c r="B577" s="15" t="s">
        <v>29</v>
      </c>
      <c r="C577" s="16" t="s">
        <v>562</v>
      </c>
      <c r="D577" s="16" t="s">
        <v>561</v>
      </c>
      <c r="E577" s="41">
        <v>0.87092808510638309</v>
      </c>
      <c r="F577" s="21">
        <f t="shared" si="66"/>
        <v>0.95303578336557071</v>
      </c>
      <c r="G577" s="21">
        <f t="shared" si="76"/>
        <v>0.93470817214700197</v>
      </c>
      <c r="H577" s="21">
        <f t="shared" si="77"/>
        <v>0.93470817214700197</v>
      </c>
      <c r="I577" s="23">
        <f t="shared" si="72"/>
        <v>12.151206237911026</v>
      </c>
      <c r="J577" s="36">
        <f t="shared" si="67"/>
        <v>12.151206237911026</v>
      </c>
    </row>
    <row r="578" spans="1:10">
      <c r="A578" s="15" t="s">
        <v>931</v>
      </c>
      <c r="B578" s="15" t="s">
        <v>29</v>
      </c>
      <c r="C578" s="16" t="s">
        <v>562</v>
      </c>
      <c r="D578" s="16" t="s">
        <v>54</v>
      </c>
      <c r="E578" s="41">
        <v>1.5278297867999999</v>
      </c>
      <c r="F578" s="21">
        <f t="shared" si="66"/>
        <v>1.6718676118181814</v>
      </c>
      <c r="G578" s="21">
        <f t="shared" si="76"/>
        <v>1.6397163115909086</v>
      </c>
      <c r="H578" s="21">
        <f t="shared" si="77"/>
        <v>1.6397163115909086</v>
      </c>
      <c r="I578" s="23">
        <f t="shared" si="72"/>
        <v>21.316312050681812</v>
      </c>
      <c r="J578" s="36">
        <f t="shared" si="67"/>
        <v>21.316312050681812</v>
      </c>
    </row>
    <row r="579" spans="1:10">
      <c r="A579" s="15" t="s">
        <v>524</v>
      </c>
      <c r="B579" s="15" t="s">
        <v>30</v>
      </c>
      <c r="C579" s="16" t="s">
        <v>562</v>
      </c>
      <c r="D579" s="16" t="s">
        <v>561</v>
      </c>
      <c r="E579" s="41">
        <v>1.0272485106382978</v>
      </c>
      <c r="F579" s="21">
        <f t="shared" si="66"/>
        <v>1.1240934880722113</v>
      </c>
      <c r="G579" s="21">
        <f t="shared" si="76"/>
        <v>1.1024763056092843</v>
      </c>
      <c r="H579" s="21">
        <f t="shared" si="77"/>
        <v>1.1024763056092843</v>
      </c>
      <c r="I579" s="23">
        <f t="shared" si="72"/>
        <v>14.332191972920695</v>
      </c>
      <c r="J579" s="36">
        <f t="shared" si="67"/>
        <v>14.332191972920695</v>
      </c>
    </row>
    <row r="580" spans="1:10">
      <c r="A580" s="15" t="s">
        <v>932</v>
      </c>
      <c r="B580" s="15" t="s">
        <v>30</v>
      </c>
      <c r="C580" s="16" t="s">
        <v>562</v>
      </c>
      <c r="D580" s="16" t="s">
        <v>54</v>
      </c>
      <c r="E580" s="41">
        <v>1.6115744676000001</v>
      </c>
      <c r="F580" s="21">
        <f t="shared" si="66"/>
        <v>1.7635074140404039</v>
      </c>
      <c r="G580" s="21">
        <f t="shared" si="76"/>
        <v>1.7295938099242423</v>
      </c>
      <c r="H580" s="21">
        <f t="shared" si="77"/>
        <v>1.7295938099242423</v>
      </c>
      <c r="I580" s="23">
        <f t="shared" si="72"/>
        <v>22.484719529015148</v>
      </c>
      <c r="J580" s="36">
        <f t="shared" si="67"/>
        <v>22.484719529015148</v>
      </c>
    </row>
    <row r="581" spans="1:10">
      <c r="A581" s="15" t="s">
        <v>293</v>
      </c>
      <c r="B581" s="15" t="s">
        <v>31</v>
      </c>
      <c r="C581" s="16" t="s">
        <v>562</v>
      </c>
      <c r="D581" s="16" t="s">
        <v>561</v>
      </c>
      <c r="E581" s="41">
        <v>0.33497234042553192</v>
      </c>
      <c r="F581" s="21">
        <f t="shared" si="66"/>
        <v>0.3665522243713733</v>
      </c>
      <c r="G581" s="21">
        <f t="shared" si="76"/>
        <v>0.35950314313346227</v>
      </c>
      <c r="H581" s="21">
        <f t="shared" si="77"/>
        <v>0.35950314313346227</v>
      </c>
      <c r="I581" s="23">
        <f t="shared" si="72"/>
        <v>4.6735408607350095</v>
      </c>
      <c r="J581" s="36">
        <f t="shared" si="67"/>
        <v>4.6735408607350095</v>
      </c>
    </row>
    <row r="582" spans="1:10">
      <c r="A582" s="15" t="s">
        <v>933</v>
      </c>
      <c r="B582" s="15" t="s">
        <v>31</v>
      </c>
      <c r="C582" s="16" t="s">
        <v>562</v>
      </c>
      <c r="D582" s="16" t="s">
        <v>54</v>
      </c>
      <c r="E582" s="41">
        <v>0.64136170199999998</v>
      </c>
      <c r="F582" s="21">
        <f t="shared" si="66"/>
        <v>0.70182677828282825</v>
      </c>
      <c r="G582" s="21">
        <f t="shared" si="76"/>
        <v>0.68833010946969686</v>
      </c>
      <c r="H582" s="21">
        <f t="shared" si="77"/>
        <v>0.68833010946969686</v>
      </c>
      <c r="I582" s="23">
        <f t="shared" si="72"/>
        <v>8.9482914231060597</v>
      </c>
      <c r="J582" s="36">
        <f t="shared" si="67"/>
        <v>8.9482914231060597</v>
      </c>
    </row>
    <row r="583" spans="1:10">
      <c r="A583" s="15" t="s">
        <v>294</v>
      </c>
      <c r="B583" s="15" t="s">
        <v>251</v>
      </c>
      <c r="C583" s="16" t="s">
        <v>562</v>
      </c>
      <c r="D583" s="16" t="s">
        <v>561</v>
      </c>
      <c r="E583" s="41">
        <v>0.37963531914893611</v>
      </c>
      <c r="F583" s="21">
        <f t="shared" si="66"/>
        <v>0.41542585428755635</v>
      </c>
      <c r="G583" s="21">
        <f t="shared" si="76"/>
        <v>0.40743689555125717</v>
      </c>
      <c r="H583" s="21">
        <f t="shared" si="77"/>
        <v>0.40743689555125717</v>
      </c>
      <c r="I583" s="23">
        <f t="shared" si="72"/>
        <v>5.2966796421663433</v>
      </c>
      <c r="J583" s="36">
        <f t="shared" si="67"/>
        <v>5.2966796421663433</v>
      </c>
    </row>
    <row r="584" spans="1:10">
      <c r="A584" s="15" t="s">
        <v>934</v>
      </c>
      <c r="B584" s="15" t="s">
        <v>251</v>
      </c>
      <c r="C584" s="16" t="s">
        <v>562</v>
      </c>
      <c r="D584" s="16" t="s">
        <v>54</v>
      </c>
      <c r="E584" s="41">
        <v>0.75778723440000006</v>
      </c>
      <c r="F584" s="21">
        <f t="shared" si="66"/>
        <v>0.82922845515151511</v>
      </c>
      <c r="G584" s="21">
        <f t="shared" si="76"/>
        <v>0.81328175409090897</v>
      </c>
      <c r="H584" s="21">
        <f t="shared" si="77"/>
        <v>0.81328175409090897</v>
      </c>
      <c r="I584" s="23">
        <f t="shared" si="72"/>
        <v>10.572662803181817</v>
      </c>
      <c r="J584" s="36">
        <f t="shared" si="67"/>
        <v>10.572662803181817</v>
      </c>
    </row>
    <row r="585" spans="1:10">
      <c r="A585" s="15" t="s">
        <v>295</v>
      </c>
      <c r="B585" s="15" t="s">
        <v>252</v>
      </c>
      <c r="C585" s="16" t="s">
        <v>562</v>
      </c>
      <c r="D585" s="16" t="s">
        <v>561</v>
      </c>
      <c r="E585" s="41">
        <v>0.37963531914893611</v>
      </c>
      <c r="F585" s="21">
        <f t="shared" si="66"/>
        <v>0.41542585428755635</v>
      </c>
      <c r="G585" s="21">
        <f t="shared" si="76"/>
        <v>0.40743689555125717</v>
      </c>
      <c r="H585" s="21">
        <f t="shared" si="77"/>
        <v>0.40743689555125717</v>
      </c>
      <c r="I585" s="23">
        <f t="shared" si="72"/>
        <v>5.2966796421663433</v>
      </c>
      <c r="J585" s="36">
        <f t="shared" si="67"/>
        <v>5.2966796421663433</v>
      </c>
    </row>
    <row r="586" spans="1:10">
      <c r="A586" s="15" t="s">
        <v>113</v>
      </c>
      <c r="B586" s="15" t="s">
        <v>252</v>
      </c>
      <c r="C586" s="16" t="s">
        <v>562</v>
      </c>
      <c r="D586" s="16" t="s">
        <v>54</v>
      </c>
      <c r="E586" s="41">
        <v>0.75927063829787222</v>
      </c>
      <c r="F586" s="21">
        <f t="shared" si="66"/>
        <v>0.8308517085751127</v>
      </c>
      <c r="G586" s="21">
        <f t="shared" si="76"/>
        <v>0.81487379110251434</v>
      </c>
      <c r="H586" s="21">
        <f t="shared" si="77"/>
        <v>0.81487379110251434</v>
      </c>
      <c r="I586" s="23">
        <f t="shared" si="72"/>
        <v>10.593359284332687</v>
      </c>
      <c r="J586" s="36">
        <f t="shared" si="67"/>
        <v>10.593359284332687</v>
      </c>
    </row>
    <row r="587" spans="1:10">
      <c r="A587" s="15" t="s">
        <v>520</v>
      </c>
      <c r="B587" s="15" t="s">
        <v>253</v>
      </c>
      <c r="C587" s="16" t="s">
        <v>562</v>
      </c>
      <c r="D587" s="16" t="s">
        <v>561</v>
      </c>
      <c r="E587" s="41">
        <v>0.37963531914893611</v>
      </c>
      <c r="F587" s="21">
        <f t="shared" si="66"/>
        <v>0.41542585428755635</v>
      </c>
      <c r="G587" s="21">
        <f t="shared" si="76"/>
        <v>0.40743689555125717</v>
      </c>
      <c r="H587" s="21">
        <f t="shared" si="77"/>
        <v>0.40743689555125717</v>
      </c>
      <c r="I587" s="23">
        <f t="shared" si="72"/>
        <v>5.2966796421663433</v>
      </c>
      <c r="J587" s="36">
        <f t="shared" si="67"/>
        <v>5.2966796421663433</v>
      </c>
    </row>
    <row r="588" spans="1:10">
      <c r="A588" s="15" t="s">
        <v>114</v>
      </c>
      <c r="B588" s="15" t="s">
        <v>253</v>
      </c>
      <c r="C588" s="16" t="s">
        <v>562</v>
      </c>
      <c r="D588" s="16" t="s">
        <v>54</v>
      </c>
      <c r="E588" s="41">
        <v>0.75927063829787222</v>
      </c>
      <c r="F588" s="21">
        <f t="shared" si="66"/>
        <v>0.8308517085751127</v>
      </c>
      <c r="G588" s="21">
        <f t="shared" si="76"/>
        <v>0.81487379110251434</v>
      </c>
      <c r="H588" s="21">
        <f t="shared" si="77"/>
        <v>0.81487379110251434</v>
      </c>
      <c r="I588" s="23">
        <f t="shared" si="72"/>
        <v>10.593359284332687</v>
      </c>
      <c r="J588" s="36">
        <f t="shared" si="67"/>
        <v>10.593359284332687</v>
      </c>
    </row>
    <row r="589" spans="1:10">
      <c r="A589" s="15" t="s">
        <v>519</v>
      </c>
      <c r="B589" s="15" t="s">
        <v>254</v>
      </c>
      <c r="C589" s="16" t="s">
        <v>562</v>
      </c>
      <c r="D589" s="16" t="s">
        <v>561</v>
      </c>
      <c r="E589" s="41">
        <v>0.44662978723404245</v>
      </c>
      <c r="F589" s="21">
        <f t="shared" ref="F589:F652" si="78">E589*G$8/11.88</f>
        <v>0.48873629916183092</v>
      </c>
      <c r="G589" s="21">
        <f t="shared" si="76"/>
        <v>0.47933752417794956</v>
      </c>
      <c r="H589" s="21">
        <f t="shared" si="77"/>
        <v>0.47933752417794956</v>
      </c>
      <c r="I589" s="23">
        <f t="shared" si="72"/>
        <v>6.2313878143133445</v>
      </c>
      <c r="J589" s="36">
        <f t="shared" si="67"/>
        <v>6.2313878143133445</v>
      </c>
    </row>
    <row r="590" spans="1:10">
      <c r="A590" s="15" t="s">
        <v>935</v>
      </c>
      <c r="B590" s="15" t="s">
        <v>254</v>
      </c>
      <c r="C590" s="16" t="s">
        <v>562</v>
      </c>
      <c r="D590" s="16" t="s">
        <v>54</v>
      </c>
      <c r="E590" s="41">
        <v>1.0498723403999999</v>
      </c>
      <c r="F590" s="21">
        <f t="shared" si="78"/>
        <v>1.1488502041414139</v>
      </c>
      <c r="G590" s="21">
        <f t="shared" si="76"/>
        <v>1.1267569309848482</v>
      </c>
      <c r="H590" s="21">
        <f t="shared" si="77"/>
        <v>1.1267569309848482</v>
      </c>
      <c r="I590" s="23">
        <f t="shared" si="72"/>
        <v>14.647840102803027</v>
      </c>
      <c r="J590" s="36">
        <f t="shared" si="67"/>
        <v>14.647840102803027</v>
      </c>
    </row>
    <row r="591" spans="1:10">
      <c r="A591" s="15" t="s">
        <v>523</v>
      </c>
      <c r="B591" s="15" t="s">
        <v>255</v>
      </c>
      <c r="C591" s="16" t="s">
        <v>562</v>
      </c>
      <c r="D591" s="16" t="s">
        <v>561</v>
      </c>
      <c r="E591" s="41">
        <v>0.75927063829787222</v>
      </c>
      <c r="F591" s="21">
        <f t="shared" si="78"/>
        <v>0.8308517085751127</v>
      </c>
      <c r="G591" s="21">
        <f t="shared" si="76"/>
        <v>0.81487379110251434</v>
      </c>
      <c r="H591" s="21">
        <f t="shared" si="77"/>
        <v>0.81487379110251434</v>
      </c>
      <c r="I591" s="23">
        <f t="shared" si="72"/>
        <v>10.593359284332687</v>
      </c>
      <c r="J591" s="36">
        <f t="shared" si="67"/>
        <v>10.593359284332687</v>
      </c>
    </row>
    <row r="592" spans="1:10">
      <c r="A592" s="15" t="s">
        <v>115</v>
      </c>
      <c r="B592" s="15" t="s">
        <v>255</v>
      </c>
      <c r="C592" s="16" t="s">
        <v>562</v>
      </c>
      <c r="D592" s="16" t="s">
        <v>54</v>
      </c>
      <c r="E592" s="41">
        <v>1.5185412765957444</v>
      </c>
      <c r="F592" s="21">
        <f t="shared" si="78"/>
        <v>1.6617034171502254</v>
      </c>
      <c r="G592" s="21">
        <f t="shared" si="76"/>
        <v>1.6297475822050287</v>
      </c>
      <c r="H592" s="21">
        <f t="shared" si="77"/>
        <v>1.6297475822050287</v>
      </c>
      <c r="I592" s="23">
        <f t="shared" si="72"/>
        <v>21.186718568665373</v>
      </c>
      <c r="J592" s="36">
        <f t="shared" si="67"/>
        <v>21.186718568665373</v>
      </c>
    </row>
    <row r="593" spans="1:10">
      <c r="A593" s="15" t="s">
        <v>522</v>
      </c>
      <c r="B593" s="15" t="s">
        <v>256</v>
      </c>
      <c r="C593" s="16" t="s">
        <v>562</v>
      </c>
      <c r="D593" s="16" t="s">
        <v>561</v>
      </c>
      <c r="E593" s="41">
        <v>0.9825855319148934</v>
      </c>
      <c r="F593" s="21">
        <f t="shared" si="78"/>
        <v>1.0752198581560279</v>
      </c>
      <c r="G593" s="21">
        <f t="shared" si="76"/>
        <v>1.0545425531914889</v>
      </c>
      <c r="H593" s="21">
        <f t="shared" si="77"/>
        <v>1.0545425531914889</v>
      </c>
      <c r="I593" s="23">
        <f t="shared" si="72"/>
        <v>13.709053191489357</v>
      </c>
      <c r="J593" s="36">
        <f t="shared" si="67"/>
        <v>13.709053191489357</v>
      </c>
    </row>
    <row r="594" spans="1:10">
      <c r="A594" s="15" t="s">
        <v>936</v>
      </c>
      <c r="B594" s="15" t="s">
        <v>256</v>
      </c>
      <c r="C594" s="16" t="s">
        <v>562</v>
      </c>
      <c r="D594" s="16" t="s">
        <v>54</v>
      </c>
      <c r="E594" s="41">
        <v>1.9016170211999999</v>
      </c>
      <c r="F594" s="21">
        <f t="shared" si="78"/>
        <v>2.0808940467676766</v>
      </c>
      <c r="G594" s="21">
        <f t="shared" si="76"/>
        <v>2.0408768535606061</v>
      </c>
      <c r="H594" s="21">
        <f t="shared" si="77"/>
        <v>2.0408768535606061</v>
      </c>
      <c r="I594" s="23">
        <f t="shared" si="72"/>
        <v>26.531399096287878</v>
      </c>
      <c r="J594" s="36">
        <f t="shared" si="67"/>
        <v>26.531399096287878</v>
      </c>
    </row>
    <row r="595" spans="1:10">
      <c r="A595" s="15" t="s">
        <v>521</v>
      </c>
      <c r="B595" s="15" t="s">
        <v>257</v>
      </c>
      <c r="C595" s="16" t="s">
        <v>562</v>
      </c>
      <c r="D595" s="16" t="s">
        <v>561</v>
      </c>
      <c r="E595" s="41">
        <v>1.205900425531915</v>
      </c>
      <c r="F595" s="21">
        <f t="shared" si="78"/>
        <v>1.319588007736944</v>
      </c>
      <c r="G595" s="21">
        <f t="shared" si="76"/>
        <v>1.2942113152804642</v>
      </c>
      <c r="H595" s="21">
        <f t="shared" si="77"/>
        <v>1.2942113152804642</v>
      </c>
      <c r="I595" s="23">
        <f t="shared" si="72"/>
        <v>16.824747098646036</v>
      </c>
      <c r="J595" s="36">
        <f t="shared" si="67"/>
        <v>16.824747098646036</v>
      </c>
    </row>
    <row r="596" spans="1:10">
      <c r="A596" s="15" t="s">
        <v>937</v>
      </c>
      <c r="B596" s="15" t="s">
        <v>257</v>
      </c>
      <c r="C596" s="16" t="s">
        <v>562</v>
      </c>
      <c r="D596" s="16" t="s">
        <v>54</v>
      </c>
      <c r="E596" s="41">
        <v>2.1937021271999999</v>
      </c>
      <c r="F596" s="21">
        <f t="shared" si="78"/>
        <v>2.4005157957575753</v>
      </c>
      <c r="G596" s="21">
        <f t="shared" si="76"/>
        <v>2.3543520304545451</v>
      </c>
      <c r="H596" s="21">
        <f t="shared" si="77"/>
        <v>2.3543520304545451</v>
      </c>
      <c r="I596" s="23">
        <f t="shared" si="72"/>
        <v>30.606576395909087</v>
      </c>
      <c r="J596" s="36">
        <f t="shared" si="67"/>
        <v>30.606576395909087</v>
      </c>
    </row>
    <row r="597" spans="1:10">
      <c r="A597" s="15" t="s">
        <v>938</v>
      </c>
      <c r="B597" s="15" t="s">
        <v>258</v>
      </c>
      <c r="C597" s="16" t="s">
        <v>562</v>
      </c>
      <c r="D597" s="16" t="s">
        <v>828</v>
      </c>
      <c r="E597" s="41">
        <v>58.709485531914886</v>
      </c>
      <c r="F597" s="21">
        <f t="shared" si="78"/>
        <v>64.244386524822687</v>
      </c>
      <c r="G597" s="21">
        <f t="shared" si="76"/>
        <v>63.00891755319148</v>
      </c>
      <c r="H597" s="21">
        <f t="shared" si="77"/>
        <v>63.00891755319148</v>
      </c>
      <c r="I597" s="23">
        <f t="shared" si="72"/>
        <v>819.11592819148927</v>
      </c>
      <c r="J597" s="36">
        <f t="shared" si="67"/>
        <v>819.11592819148927</v>
      </c>
    </row>
    <row r="598" spans="1:10">
      <c r="A598" s="15" t="s">
        <v>977</v>
      </c>
      <c r="B598" s="15" t="s">
        <v>978</v>
      </c>
      <c r="C598" s="16" t="s">
        <v>562</v>
      </c>
      <c r="D598" s="16" t="s">
        <v>828</v>
      </c>
      <c r="E598" s="46">
        <v>65.664000000000001</v>
      </c>
      <c r="F598" s="21">
        <f t="shared" si="78"/>
        <v>71.854545454545459</v>
      </c>
      <c r="G598" s="21">
        <f t="shared" si="76"/>
        <v>70.472727272727283</v>
      </c>
      <c r="H598" s="21">
        <f t="shared" si="77"/>
        <v>70.472727272727283</v>
      </c>
      <c r="I598" s="23">
        <f t="shared" si="72"/>
        <v>916.14545454545464</v>
      </c>
      <c r="J598" s="36">
        <f t="shared" si="67"/>
        <v>916.14545454545464</v>
      </c>
    </row>
    <row r="599" spans="1:10">
      <c r="A599" s="15" t="s">
        <v>179</v>
      </c>
      <c r="B599" s="15" t="s">
        <v>942</v>
      </c>
      <c r="C599" s="16" t="s">
        <v>562</v>
      </c>
      <c r="D599" s="16" t="s">
        <v>52</v>
      </c>
      <c r="E599" s="41">
        <v>7.6373693617021283</v>
      </c>
      <c r="F599" s="21">
        <f t="shared" si="78"/>
        <v>8.3573907156673126</v>
      </c>
      <c r="G599" s="21">
        <f t="shared" si="76"/>
        <v>8.1966716634429417</v>
      </c>
      <c r="H599" s="21">
        <f t="shared" si="77"/>
        <v>8.1966716634429417</v>
      </c>
      <c r="I599" s="23">
        <f t="shared" si="72"/>
        <v>106.55673162475824</v>
      </c>
      <c r="J599" s="36">
        <f t="shared" si="67"/>
        <v>106.55673162475824</v>
      </c>
    </row>
    <row r="600" spans="1:10">
      <c r="A600" s="15" t="s">
        <v>439</v>
      </c>
      <c r="B600" s="15" t="s">
        <v>942</v>
      </c>
      <c r="C600" s="16" t="s">
        <v>562</v>
      </c>
      <c r="D600" s="16" t="s">
        <v>561</v>
      </c>
      <c r="E600" s="41">
        <v>1.7418561702127662</v>
      </c>
      <c r="F600" s="21">
        <f t="shared" si="78"/>
        <v>1.9060715667311414</v>
      </c>
      <c r="G600" s="21">
        <f t="shared" si="76"/>
        <v>1.8694163442940039</v>
      </c>
      <c r="H600" s="21">
        <f t="shared" si="77"/>
        <v>1.8694163442940039</v>
      </c>
      <c r="I600" s="23">
        <f t="shared" si="72"/>
        <v>24.302412475822052</v>
      </c>
      <c r="J600" s="36">
        <f t="shared" si="67"/>
        <v>24.302412475822052</v>
      </c>
    </row>
    <row r="601" spans="1:10">
      <c r="A601" s="15" t="s">
        <v>941</v>
      </c>
      <c r="B601" s="15" t="s">
        <v>942</v>
      </c>
      <c r="C601" s="16" t="s">
        <v>562</v>
      </c>
      <c r="D601" s="16" t="s">
        <v>738</v>
      </c>
      <c r="E601" s="41">
        <v>6.5933617019999993</v>
      </c>
      <c r="F601" s="21">
        <f t="shared" si="78"/>
        <v>7.2149580914141396</v>
      </c>
      <c r="G601" s="21">
        <f t="shared" si="76"/>
        <v>7.0762088973484829</v>
      </c>
      <c r="H601" s="21">
        <f t="shared" si="77"/>
        <v>7.0762088973484829</v>
      </c>
      <c r="I601" s="23">
        <f t="shared" si="72"/>
        <v>91.990715665530274</v>
      </c>
      <c r="J601" s="36">
        <f t="shared" si="67"/>
        <v>91.990715665530274</v>
      </c>
    </row>
    <row r="602" spans="1:10">
      <c r="A602" s="15" t="s">
        <v>595</v>
      </c>
      <c r="B602" s="15" t="s">
        <v>940</v>
      </c>
      <c r="C602" s="16" t="s">
        <v>562</v>
      </c>
      <c r="D602" s="16" t="s">
        <v>52</v>
      </c>
      <c r="E602" s="41">
        <v>9.743999999999998</v>
      </c>
      <c r="F602" s="21">
        <f t="shared" si="78"/>
        <v>10.66262626262626</v>
      </c>
      <c r="G602" s="21">
        <f t="shared" si="76"/>
        <v>10.457575757575755</v>
      </c>
      <c r="H602" s="21">
        <f t="shared" si="77"/>
        <v>10.457575757575755</v>
      </c>
      <c r="I602" s="23">
        <f t="shared" si="72"/>
        <v>135.94848484848481</v>
      </c>
      <c r="J602" s="36">
        <f>I602*(1-$I$10/100)</f>
        <v>135.94848484848481</v>
      </c>
    </row>
    <row r="603" spans="1:10">
      <c r="A603" s="15" t="s">
        <v>514</v>
      </c>
      <c r="B603" s="15" t="s">
        <v>940</v>
      </c>
      <c r="C603" s="16" t="s">
        <v>562</v>
      </c>
      <c r="D603" s="16" t="s">
        <v>561</v>
      </c>
      <c r="E603" s="41">
        <v>2.0098340425531913</v>
      </c>
      <c r="F603" s="21">
        <f t="shared" si="78"/>
        <v>2.1993133462282395</v>
      </c>
      <c r="G603" s="21">
        <f t="shared" si="76"/>
        <v>2.1570188588007735</v>
      </c>
      <c r="H603" s="21">
        <f t="shared" si="77"/>
        <v>2.1570188588007735</v>
      </c>
      <c r="I603" s="23">
        <f t="shared" si="72"/>
        <v>28.041245164410054</v>
      </c>
      <c r="J603" s="36">
        <f t="shared" si="67"/>
        <v>28.041245164410054</v>
      </c>
    </row>
    <row r="604" spans="1:10">
      <c r="A604" s="15" t="s">
        <v>939</v>
      </c>
      <c r="B604" s="15" t="s">
        <v>940</v>
      </c>
      <c r="C604" s="16" t="s">
        <v>562</v>
      </c>
      <c r="D604" s="16" t="s">
        <v>580</v>
      </c>
      <c r="E604" s="41">
        <v>2.4735319151999997</v>
      </c>
      <c r="F604" s="21">
        <f t="shared" si="78"/>
        <v>2.7067268432323228</v>
      </c>
      <c r="G604" s="21">
        <f t="shared" si="76"/>
        <v>2.6546744039393935</v>
      </c>
      <c r="H604" s="21">
        <f t="shared" si="77"/>
        <v>2.6546744039393935</v>
      </c>
      <c r="I604" s="23">
        <f t="shared" si="72"/>
        <v>34.510767251212116</v>
      </c>
      <c r="J604" s="36">
        <f t="shared" si="67"/>
        <v>34.510767251212116</v>
      </c>
    </row>
    <row r="605" spans="1:10">
      <c r="A605" s="15" t="s">
        <v>177</v>
      </c>
      <c r="B605" s="15" t="s">
        <v>945</v>
      </c>
      <c r="C605" s="16" t="s">
        <v>562</v>
      </c>
      <c r="D605" s="16" t="s">
        <v>52</v>
      </c>
      <c r="E605" s="41">
        <v>6.1188280851063812</v>
      </c>
      <c r="F605" s="21">
        <f t="shared" si="78"/>
        <v>6.6956872985170834</v>
      </c>
      <c r="G605" s="21">
        <f t="shared" si="76"/>
        <v>6.566924081237909</v>
      </c>
      <c r="H605" s="21">
        <f t="shared" si="77"/>
        <v>6.566924081237909</v>
      </c>
      <c r="I605" s="23">
        <f t="shared" si="72"/>
        <v>85.370013056092816</v>
      </c>
      <c r="J605" s="36">
        <f t="shared" si="67"/>
        <v>85.370013056092816</v>
      </c>
    </row>
    <row r="606" spans="1:10">
      <c r="A606" s="15" t="s">
        <v>943</v>
      </c>
      <c r="B606" s="15" t="s">
        <v>945</v>
      </c>
      <c r="C606" s="16" t="s">
        <v>562</v>
      </c>
      <c r="D606" s="16" t="s">
        <v>580</v>
      </c>
      <c r="E606" s="41">
        <v>1.7096170211999999</v>
      </c>
      <c r="F606" s="21">
        <f t="shared" si="78"/>
        <v>1.8707930366666665</v>
      </c>
      <c r="G606" s="21">
        <f t="shared" si="76"/>
        <v>1.8348162474999998</v>
      </c>
      <c r="H606" s="21">
        <f t="shared" si="77"/>
        <v>1.8348162474999998</v>
      </c>
      <c r="I606" s="23">
        <f t="shared" si="72"/>
        <v>23.852611217499998</v>
      </c>
      <c r="J606" s="36">
        <f t="shared" si="67"/>
        <v>23.852611217499998</v>
      </c>
    </row>
    <row r="607" spans="1:10">
      <c r="A607" s="15" t="s">
        <v>944</v>
      </c>
      <c r="B607" s="15" t="s">
        <v>945</v>
      </c>
      <c r="C607" s="16" t="s">
        <v>562</v>
      </c>
      <c r="D607" s="16" t="s">
        <v>107</v>
      </c>
      <c r="E607" s="41">
        <v>5.9867234040000001</v>
      </c>
      <c r="F607" s="21">
        <f t="shared" si="78"/>
        <v>6.5511283040404047</v>
      </c>
      <c r="G607" s="21">
        <f t="shared" si="76"/>
        <v>6.4251450674242436</v>
      </c>
      <c r="H607" s="21">
        <f t="shared" si="77"/>
        <v>6.4251450674242436</v>
      </c>
      <c r="I607" s="23">
        <f t="shared" si="72"/>
        <v>83.526885876515166</v>
      </c>
      <c r="J607" s="36">
        <f t="shared" si="67"/>
        <v>83.526885876515166</v>
      </c>
    </row>
    <row r="608" spans="1:10">
      <c r="A608" s="15" t="s">
        <v>437</v>
      </c>
      <c r="B608" s="15" t="s">
        <v>945</v>
      </c>
      <c r="C608" s="16" t="s">
        <v>562</v>
      </c>
      <c r="D608" s="16" t="s">
        <v>561</v>
      </c>
      <c r="E608" s="41">
        <v>1.205900425531915</v>
      </c>
      <c r="F608" s="21">
        <f t="shared" si="78"/>
        <v>1.319588007736944</v>
      </c>
      <c r="G608" s="21">
        <f t="shared" si="76"/>
        <v>1.2942113152804642</v>
      </c>
      <c r="H608" s="21">
        <f t="shared" si="77"/>
        <v>1.2942113152804642</v>
      </c>
      <c r="I608" s="23">
        <f t="shared" si="72"/>
        <v>16.824747098646036</v>
      </c>
      <c r="J608" s="36">
        <f t="shared" si="67"/>
        <v>16.824747098646036</v>
      </c>
    </row>
    <row r="609" spans="1:10">
      <c r="A609" s="15" t="s">
        <v>946</v>
      </c>
      <c r="B609" s="15" t="s">
        <v>947</v>
      </c>
      <c r="C609" s="16" t="s">
        <v>562</v>
      </c>
      <c r="D609" s="16" t="s">
        <v>17</v>
      </c>
      <c r="E609" s="41">
        <v>15.029092340425535</v>
      </c>
      <c r="F609" s="21">
        <f t="shared" si="78"/>
        <v>16.445976466795617</v>
      </c>
      <c r="G609" s="21">
        <f t="shared" si="76"/>
        <v>16.12970768858801</v>
      </c>
      <c r="H609" s="21">
        <f t="shared" si="77"/>
        <v>16.12970768858801</v>
      </c>
      <c r="I609" s="23">
        <f t="shared" si="72"/>
        <v>209.68619995164411</v>
      </c>
      <c r="J609" s="36">
        <f t="shared" si="67"/>
        <v>209.68619995164411</v>
      </c>
    </row>
    <row r="610" spans="1:10">
      <c r="A610" s="15" t="s">
        <v>496</v>
      </c>
      <c r="B610" s="15" t="s">
        <v>949</v>
      </c>
      <c r="C610" s="16" t="s">
        <v>562</v>
      </c>
      <c r="D610" s="16" t="s">
        <v>561</v>
      </c>
      <c r="E610" s="41">
        <v>5.5828723404255332</v>
      </c>
      <c r="F610" s="21">
        <f t="shared" si="78"/>
        <v>6.1092037395228891</v>
      </c>
      <c r="G610" s="21">
        <f t="shared" si="76"/>
        <v>5.9917190522243722</v>
      </c>
      <c r="H610" s="21">
        <f t="shared" si="77"/>
        <v>5.9917190522243722</v>
      </c>
      <c r="I610" s="23">
        <f t="shared" si="72"/>
        <v>77.892347678916835</v>
      </c>
      <c r="J610" s="36">
        <f t="shared" si="67"/>
        <v>77.892347678916835</v>
      </c>
    </row>
    <row r="611" spans="1:10">
      <c r="A611" s="15" t="s">
        <v>948</v>
      </c>
      <c r="B611" s="15" t="s">
        <v>949</v>
      </c>
      <c r="C611" s="16" t="s">
        <v>562</v>
      </c>
      <c r="D611" s="16" t="s">
        <v>580</v>
      </c>
      <c r="E611" s="41">
        <v>6.3676595748000002</v>
      </c>
      <c r="F611" s="21">
        <f t="shared" si="78"/>
        <v>6.9679776491919183</v>
      </c>
      <c r="G611" s="21">
        <f t="shared" si="76"/>
        <v>6.8339780790151501</v>
      </c>
      <c r="H611" s="21">
        <f t="shared" si="77"/>
        <v>6.8339780790151501</v>
      </c>
      <c r="I611" s="23">
        <f t="shared" si="72"/>
        <v>88.841715027196955</v>
      </c>
      <c r="J611" s="36">
        <f t="shared" si="67"/>
        <v>88.841715027196955</v>
      </c>
    </row>
    <row r="612" spans="1:10">
      <c r="A612" s="15" t="s">
        <v>419</v>
      </c>
      <c r="B612" s="15" t="s">
        <v>950</v>
      </c>
      <c r="C612" s="16" t="s">
        <v>562</v>
      </c>
      <c r="D612" s="16" t="s">
        <v>561</v>
      </c>
      <c r="E612" s="41">
        <v>6.0741651063829778</v>
      </c>
      <c r="F612" s="21">
        <f t="shared" si="78"/>
        <v>6.6468136686009016</v>
      </c>
      <c r="G612" s="21">
        <f t="shared" si="76"/>
        <v>6.5189903288201148</v>
      </c>
      <c r="H612" s="21">
        <f t="shared" si="77"/>
        <v>6.5189903288201148</v>
      </c>
      <c r="I612" s="23">
        <f t="shared" si="72"/>
        <v>84.746874274661494</v>
      </c>
      <c r="J612" s="36">
        <f t="shared" si="67"/>
        <v>84.746874274661494</v>
      </c>
    </row>
    <row r="613" spans="1:10">
      <c r="A613" s="15" t="s">
        <v>418</v>
      </c>
      <c r="B613" s="15" t="s">
        <v>951</v>
      </c>
      <c r="C613" s="16" t="s">
        <v>562</v>
      </c>
      <c r="D613" s="16" t="s">
        <v>561</v>
      </c>
      <c r="E613" s="41">
        <v>7.2577340425531922</v>
      </c>
      <c r="F613" s="21">
        <f t="shared" si="78"/>
        <v>7.9419648613797555</v>
      </c>
      <c r="G613" s="21">
        <f t="shared" si="76"/>
        <v>7.789234767891684</v>
      </c>
      <c r="H613" s="21">
        <f t="shared" si="77"/>
        <v>7.789234767891684</v>
      </c>
      <c r="I613" s="23">
        <f t="shared" si="72"/>
        <v>101.26005198259189</v>
      </c>
      <c r="J613" s="36">
        <f t="shared" si="67"/>
        <v>101.26005198259189</v>
      </c>
    </row>
    <row r="614" spans="1:10">
      <c r="A614" s="15" t="s">
        <v>409</v>
      </c>
      <c r="B614" s="15" t="s">
        <v>955</v>
      </c>
      <c r="C614" s="16" t="s">
        <v>562</v>
      </c>
      <c r="D614" s="16" t="s">
        <v>561</v>
      </c>
      <c r="E614" s="41">
        <v>3.0370825531914889</v>
      </c>
      <c r="F614" s="21">
        <f t="shared" si="78"/>
        <v>3.3234068343004508</v>
      </c>
      <c r="G614" s="21">
        <f t="shared" si="76"/>
        <v>3.2594951644100574</v>
      </c>
      <c r="H614" s="21">
        <f t="shared" si="77"/>
        <v>3.2594951644100574</v>
      </c>
      <c r="I614" s="23">
        <f t="shared" si="72"/>
        <v>42.373437137330747</v>
      </c>
      <c r="J614" s="36">
        <f t="shared" ref="J614:J623" si="79">I614*(1-$I$10/100)</f>
        <v>42.373437137330747</v>
      </c>
    </row>
    <row r="615" spans="1:10">
      <c r="A615" s="15" t="s">
        <v>205</v>
      </c>
      <c r="B615" s="15" t="s">
        <v>955</v>
      </c>
      <c r="C615" s="16" t="s">
        <v>562</v>
      </c>
      <c r="D615" s="16" t="s">
        <v>52</v>
      </c>
      <c r="E615" s="41">
        <v>11.746363404255318</v>
      </c>
      <c r="F615" s="21">
        <f t="shared" si="78"/>
        <v>12.853764667956156</v>
      </c>
      <c r="G615" s="21">
        <f t="shared" si="76"/>
        <v>12.606576885880077</v>
      </c>
      <c r="H615" s="21">
        <f t="shared" si="77"/>
        <v>12.606576885880077</v>
      </c>
      <c r="I615" s="23">
        <f t="shared" si="72"/>
        <v>163.885499516441</v>
      </c>
      <c r="J615" s="36">
        <f t="shared" si="79"/>
        <v>163.885499516441</v>
      </c>
    </row>
    <row r="616" spans="1:10">
      <c r="A616" s="15" t="s">
        <v>86</v>
      </c>
      <c r="B616" s="15" t="s">
        <v>955</v>
      </c>
      <c r="C616" s="16" t="s">
        <v>562</v>
      </c>
      <c r="D616" s="16" t="s">
        <v>54</v>
      </c>
      <c r="E616" s="41">
        <v>6.0071706382978709</v>
      </c>
      <c r="F616" s="21">
        <f t="shared" si="78"/>
        <v>6.5735032237266262</v>
      </c>
      <c r="G616" s="21">
        <f t="shared" si="76"/>
        <v>6.4470897001934215</v>
      </c>
      <c r="H616" s="21">
        <f t="shared" si="77"/>
        <v>6.4470897001934215</v>
      </c>
      <c r="I616" s="23">
        <f t="shared" si="72"/>
        <v>83.812166102514482</v>
      </c>
      <c r="J616" s="36">
        <f t="shared" si="79"/>
        <v>83.812166102514482</v>
      </c>
    </row>
    <row r="617" spans="1:10">
      <c r="A617" s="15" t="s">
        <v>952</v>
      </c>
      <c r="B617" s="15" t="s">
        <v>955</v>
      </c>
      <c r="C617" s="16" t="s">
        <v>562</v>
      </c>
      <c r="D617" s="16" t="s">
        <v>107</v>
      </c>
      <c r="E617" s="41">
        <v>10.122893617199999</v>
      </c>
      <c r="F617" s="21">
        <f t="shared" si="78"/>
        <v>11.077240490202017</v>
      </c>
      <c r="G617" s="21">
        <f t="shared" si="76"/>
        <v>10.864216634621208</v>
      </c>
      <c r="H617" s="21">
        <f t="shared" si="77"/>
        <v>10.864216634621208</v>
      </c>
      <c r="I617" s="23">
        <f t="shared" si="72"/>
        <v>141.23481625007571</v>
      </c>
      <c r="J617" s="36">
        <f t="shared" si="79"/>
        <v>141.23481625007571</v>
      </c>
    </row>
    <row r="618" spans="1:10">
      <c r="A618" s="15" t="s">
        <v>953</v>
      </c>
      <c r="B618" s="15" t="s">
        <v>955</v>
      </c>
      <c r="C618" s="16" t="s">
        <v>562</v>
      </c>
      <c r="D618" s="16" t="s">
        <v>580</v>
      </c>
      <c r="E618" s="41">
        <v>3.6194042556000001</v>
      </c>
      <c r="F618" s="21">
        <f t="shared" si="78"/>
        <v>3.960627552424242</v>
      </c>
      <c r="G618" s="21">
        <f t="shared" si="76"/>
        <v>3.8844616379545451</v>
      </c>
      <c r="H618" s="21">
        <f t="shared" si="77"/>
        <v>3.8844616379545451</v>
      </c>
      <c r="I618" s="23">
        <f t="shared" si="72"/>
        <v>50.498001293409089</v>
      </c>
      <c r="J618" s="36">
        <f t="shared" si="79"/>
        <v>50.498001293409089</v>
      </c>
    </row>
    <row r="619" spans="1:10">
      <c r="A619" s="15" t="s">
        <v>204</v>
      </c>
      <c r="B619" s="15" t="s">
        <v>956</v>
      </c>
      <c r="C619" s="16" t="s">
        <v>562</v>
      </c>
      <c r="D619" s="16" t="s">
        <v>52</v>
      </c>
      <c r="E619" s="41">
        <v>13.309567659574467</v>
      </c>
      <c r="F619" s="21">
        <f t="shared" si="78"/>
        <v>14.564341715022564</v>
      </c>
      <c r="G619" s="21">
        <f t="shared" si="76"/>
        <v>14.284258220502901</v>
      </c>
      <c r="H619" s="21">
        <f t="shared" si="77"/>
        <v>14.284258220502901</v>
      </c>
      <c r="I619" s="23">
        <f t="shared" si="72"/>
        <v>185.69535686653771</v>
      </c>
      <c r="J619" s="36">
        <f t="shared" si="79"/>
        <v>185.69535686653771</v>
      </c>
    </row>
    <row r="620" spans="1:10">
      <c r="A620" s="15" t="s">
        <v>116</v>
      </c>
      <c r="B620" s="15" t="s">
        <v>956</v>
      </c>
      <c r="C620" s="16" t="s">
        <v>562</v>
      </c>
      <c r="D620" s="16" t="s">
        <v>54</v>
      </c>
      <c r="E620" s="41">
        <v>7.1907395744680844</v>
      </c>
      <c r="F620" s="21">
        <f t="shared" si="78"/>
        <v>7.8686544165054793</v>
      </c>
      <c r="G620" s="21">
        <f t="shared" si="76"/>
        <v>7.7173341392649899</v>
      </c>
      <c r="H620" s="21">
        <f t="shared" si="77"/>
        <v>7.7173341392649899</v>
      </c>
      <c r="I620" s="23">
        <f t="shared" si="72"/>
        <v>100.32534381044486</v>
      </c>
      <c r="J620" s="36">
        <f t="shared" si="79"/>
        <v>100.32534381044486</v>
      </c>
    </row>
    <row r="621" spans="1:10">
      <c r="A621" s="15" t="s">
        <v>408</v>
      </c>
      <c r="B621" s="15" t="s">
        <v>956</v>
      </c>
      <c r="C621" s="16" t="s">
        <v>562</v>
      </c>
      <c r="D621" s="16" t="s">
        <v>561</v>
      </c>
      <c r="E621" s="41">
        <v>3.6400327659574452</v>
      </c>
      <c r="F621" s="21">
        <f t="shared" si="78"/>
        <v>3.983200838168921</v>
      </c>
      <c r="G621" s="21">
        <f t="shared" si="76"/>
        <v>3.9066008220502875</v>
      </c>
      <c r="H621" s="21">
        <f t="shared" si="77"/>
        <v>3.9066008220502875</v>
      </c>
      <c r="I621" s="23">
        <f t="shared" si="72"/>
        <v>50.78581068665374</v>
      </c>
      <c r="J621" s="36">
        <f t="shared" si="79"/>
        <v>50.78581068665374</v>
      </c>
    </row>
    <row r="622" spans="1:10">
      <c r="A622" s="15" t="s">
        <v>957</v>
      </c>
      <c r="B622" s="15" t="s">
        <v>956</v>
      </c>
      <c r="C622" s="16" t="s">
        <v>562</v>
      </c>
      <c r="D622" s="16" t="s">
        <v>107</v>
      </c>
      <c r="E622" s="41">
        <v>13.037617019999999</v>
      </c>
      <c r="F622" s="21">
        <f t="shared" si="78"/>
        <v>14.26675263131313</v>
      </c>
      <c r="G622" s="21">
        <f t="shared" si="76"/>
        <v>13.992392003787877</v>
      </c>
      <c r="H622" s="21">
        <f t="shared" si="77"/>
        <v>13.992392003787877</v>
      </c>
      <c r="I622" s="23">
        <f t="shared" si="72"/>
        <v>181.9010960492424</v>
      </c>
      <c r="J622" s="36">
        <f t="shared" si="79"/>
        <v>181.9010960492424</v>
      </c>
    </row>
    <row r="623" spans="1:10">
      <c r="A623" s="15" t="s">
        <v>958</v>
      </c>
      <c r="B623" s="15" t="s">
        <v>956</v>
      </c>
      <c r="C623" s="16" t="s">
        <v>562</v>
      </c>
      <c r="D623" s="16" t="s">
        <v>580</v>
      </c>
      <c r="E623" s="41">
        <v>4.3057021272</v>
      </c>
      <c r="F623" s="21">
        <f t="shared" si="78"/>
        <v>4.7116269068686867</v>
      </c>
      <c r="G623" s="21">
        <f t="shared" si="76"/>
        <v>4.6210186971212117</v>
      </c>
      <c r="H623" s="21">
        <f t="shared" si="77"/>
        <v>4.6210186971212117</v>
      </c>
      <c r="I623" s="23">
        <f t="shared" ref="I623:I697" si="80">F623*$I$9</f>
        <v>60.073243062575756</v>
      </c>
      <c r="J623" s="36">
        <f t="shared" si="79"/>
        <v>60.073243062575756</v>
      </c>
    </row>
    <row r="624" spans="1:10">
      <c r="A624" s="15" t="s">
        <v>959</v>
      </c>
      <c r="B624" s="18" t="s">
        <v>962</v>
      </c>
      <c r="C624" s="16" t="s">
        <v>562</v>
      </c>
      <c r="D624" s="16" t="s">
        <v>52</v>
      </c>
      <c r="E624" s="41">
        <v>4.3323089361702118</v>
      </c>
      <c r="F624" s="21">
        <f t="shared" si="78"/>
        <v>4.7407421018697598</v>
      </c>
      <c r="G624" s="21">
        <f t="shared" ref="G624:G698" si="81">I624/$G$8</f>
        <v>4.6495739845261106</v>
      </c>
      <c r="H624" s="21">
        <f t="shared" ref="H624:H698" si="82">J624/$G$8</f>
        <v>4.6495739845261106</v>
      </c>
      <c r="I624" s="23">
        <f t="shared" si="80"/>
        <v>60.444461798839434</v>
      </c>
      <c r="J624" s="36">
        <f t="shared" si="67"/>
        <v>60.444461798839434</v>
      </c>
    </row>
    <row r="625" spans="1:10">
      <c r="A625" s="15" t="s">
        <v>961</v>
      </c>
      <c r="B625" s="18" t="s">
        <v>962</v>
      </c>
      <c r="C625" s="16" t="s">
        <v>562</v>
      </c>
      <c r="D625" s="16" t="s">
        <v>107</v>
      </c>
      <c r="E625" s="41">
        <v>4.1034893615999994</v>
      </c>
      <c r="F625" s="21">
        <f t="shared" si="78"/>
        <v>4.4903503115151508</v>
      </c>
      <c r="G625" s="21">
        <f t="shared" si="81"/>
        <v>4.4039974209090902</v>
      </c>
      <c r="H625" s="21">
        <f t="shared" si="82"/>
        <v>4.4039974209090902</v>
      </c>
      <c r="I625" s="23">
        <f t="shared" si="80"/>
        <v>57.251966471818172</v>
      </c>
      <c r="J625" s="36">
        <f t="shared" si="67"/>
        <v>57.251966471818172</v>
      </c>
    </row>
    <row r="626" spans="1:10">
      <c r="A626" s="15" t="s">
        <v>960</v>
      </c>
      <c r="B626" s="18" t="s">
        <v>962</v>
      </c>
      <c r="C626" s="16" t="s">
        <v>562</v>
      </c>
      <c r="D626" s="16" t="s">
        <v>561</v>
      </c>
      <c r="E626" s="41">
        <v>1.0272485106382978</v>
      </c>
      <c r="F626" s="21">
        <f t="shared" si="78"/>
        <v>1.1240934880722113</v>
      </c>
      <c r="G626" s="21">
        <f t="shared" si="81"/>
        <v>1.1024763056092843</v>
      </c>
      <c r="H626" s="21">
        <f t="shared" si="82"/>
        <v>1.1024763056092843</v>
      </c>
      <c r="I626" s="23">
        <f t="shared" si="80"/>
        <v>14.332191972920695</v>
      </c>
      <c r="J626" s="36">
        <f t="shared" si="67"/>
        <v>14.332191972920695</v>
      </c>
    </row>
    <row r="627" spans="1:10">
      <c r="A627" s="15" t="s">
        <v>117</v>
      </c>
      <c r="B627" s="18" t="s">
        <v>962</v>
      </c>
      <c r="C627" s="16" t="s">
        <v>562</v>
      </c>
      <c r="D627" s="16" t="s">
        <v>54</v>
      </c>
      <c r="E627" s="41">
        <v>1.8981765957446803</v>
      </c>
      <c r="F627" s="21">
        <f t="shared" si="78"/>
        <v>2.0771292714377814</v>
      </c>
      <c r="G627" s="21">
        <f t="shared" si="81"/>
        <v>2.0371844777562855</v>
      </c>
      <c r="H627" s="21">
        <f t="shared" si="82"/>
        <v>2.0371844777562855</v>
      </c>
      <c r="I627" s="23">
        <f t="shared" si="80"/>
        <v>26.483398210831712</v>
      </c>
      <c r="J627" s="36">
        <f t="shared" si="67"/>
        <v>26.483398210831712</v>
      </c>
    </row>
    <row r="628" spans="1:10">
      <c r="A628" s="15" t="s">
        <v>963</v>
      </c>
      <c r="B628" s="18" t="s">
        <v>962</v>
      </c>
      <c r="C628" s="16" t="s">
        <v>562</v>
      </c>
      <c r="D628" s="16" t="s">
        <v>580</v>
      </c>
      <c r="E628" s="41">
        <v>1.6912340424000001</v>
      </c>
      <c r="F628" s="21">
        <f t="shared" si="78"/>
        <v>1.8506769824242424</v>
      </c>
      <c r="G628" s="21">
        <f t="shared" si="81"/>
        <v>1.8150870404545454</v>
      </c>
      <c r="H628" s="21">
        <f t="shared" si="82"/>
        <v>1.8150870404545454</v>
      </c>
      <c r="I628" s="23">
        <f t="shared" si="80"/>
        <v>23.59613152590909</v>
      </c>
      <c r="J628" s="36">
        <f t="shared" si="67"/>
        <v>23.59613152590909</v>
      </c>
    </row>
    <row r="629" spans="1:10">
      <c r="A629" s="15" t="s">
        <v>964</v>
      </c>
      <c r="B629" s="18" t="s">
        <v>965</v>
      </c>
      <c r="C629" s="16" t="s">
        <v>562</v>
      </c>
      <c r="D629" s="16" t="s">
        <v>52</v>
      </c>
      <c r="E629" s="41">
        <v>4.6002868085106376</v>
      </c>
      <c r="F629" s="21">
        <f t="shared" si="78"/>
        <v>5.0339838813668587</v>
      </c>
      <c r="G629" s="21">
        <f t="shared" si="81"/>
        <v>4.9371764990328808</v>
      </c>
      <c r="H629" s="21">
        <f t="shared" si="82"/>
        <v>4.9371764990328808</v>
      </c>
      <c r="I629" s="23">
        <f t="shared" si="80"/>
        <v>64.183294487427446</v>
      </c>
      <c r="J629" s="36">
        <f>I629*(1-$I$10/100)</f>
        <v>64.183294487427446</v>
      </c>
    </row>
    <row r="630" spans="1:10">
      <c r="A630" s="15" t="s">
        <v>967</v>
      </c>
      <c r="B630" s="18" t="s">
        <v>965</v>
      </c>
      <c r="C630" s="16" t="s">
        <v>562</v>
      </c>
      <c r="D630" s="16" t="s">
        <v>561</v>
      </c>
      <c r="E630" s="41">
        <v>1.788</v>
      </c>
      <c r="F630" s="21">
        <f t="shared" si="78"/>
        <v>1.9565656565656564</v>
      </c>
      <c r="G630" s="21">
        <f t="shared" si="81"/>
        <v>1.9189393939393939</v>
      </c>
      <c r="H630" s="21">
        <f t="shared" si="82"/>
        <v>1.9189393939393939</v>
      </c>
      <c r="I630" s="23">
        <f t="shared" si="80"/>
        <v>24.94621212121212</v>
      </c>
      <c r="J630" s="36">
        <f>I630*(1-$I$10/100)</f>
        <v>24.94621212121212</v>
      </c>
    </row>
    <row r="631" spans="1:10">
      <c r="A631" s="15" t="s">
        <v>966</v>
      </c>
      <c r="B631" s="18" t="s">
        <v>965</v>
      </c>
      <c r="C631" s="16" t="s">
        <v>562</v>
      </c>
      <c r="D631" s="16" t="s">
        <v>54</v>
      </c>
      <c r="E631" s="41">
        <v>4.0013617019999996</v>
      </c>
      <c r="F631" s="21">
        <f t="shared" si="78"/>
        <v>4.3785944550505045</v>
      </c>
      <c r="G631" s="21">
        <f t="shared" si="81"/>
        <v>4.2943907155303025</v>
      </c>
      <c r="H631" s="21">
        <f t="shared" si="82"/>
        <v>4.2943907155303025</v>
      </c>
      <c r="I631" s="23">
        <f t="shared" si="80"/>
        <v>55.827079301893932</v>
      </c>
      <c r="J631" s="36">
        <f>I631*(1-$I$10/100)</f>
        <v>55.827079301893932</v>
      </c>
    </row>
    <row r="632" spans="1:10">
      <c r="A632" s="15" t="s">
        <v>968</v>
      </c>
      <c r="B632" s="15" t="s">
        <v>954</v>
      </c>
      <c r="C632" s="16" t="s">
        <v>562</v>
      </c>
      <c r="D632" s="16" t="s">
        <v>52</v>
      </c>
      <c r="E632" s="41">
        <v>14.113501276595747</v>
      </c>
      <c r="F632" s="21">
        <f t="shared" si="78"/>
        <v>15.444067053513862</v>
      </c>
      <c r="G632" s="21">
        <f t="shared" si="81"/>
        <v>15.14706576402321</v>
      </c>
      <c r="H632" s="21">
        <f t="shared" si="82"/>
        <v>15.14706576402321</v>
      </c>
      <c r="I632" s="23">
        <f t="shared" si="80"/>
        <v>196.91185493230174</v>
      </c>
      <c r="J632" s="36">
        <f t="shared" si="67"/>
        <v>196.91185493230174</v>
      </c>
    </row>
    <row r="633" spans="1:10">
      <c r="A633" s="15" t="s">
        <v>969</v>
      </c>
      <c r="B633" s="15" t="s">
        <v>954</v>
      </c>
      <c r="C633" s="16" t="s">
        <v>562</v>
      </c>
      <c r="D633" s="16" t="s">
        <v>54</v>
      </c>
      <c r="E633" s="41">
        <v>7.5703748936170205</v>
      </c>
      <c r="F633" s="21">
        <f t="shared" si="78"/>
        <v>8.2840802707930354</v>
      </c>
      <c r="G633" s="21">
        <f t="shared" si="81"/>
        <v>8.1247710348162467</v>
      </c>
      <c r="H633" s="21">
        <f t="shared" si="82"/>
        <v>8.1247710348162467</v>
      </c>
      <c r="I633" s="23">
        <f t="shared" si="80"/>
        <v>105.6220234526112</v>
      </c>
      <c r="J633" s="36">
        <f t="shared" si="67"/>
        <v>105.6220234526112</v>
      </c>
    </row>
    <row r="634" spans="1:10">
      <c r="A634" s="15" t="s">
        <v>970</v>
      </c>
      <c r="B634" s="15" t="s">
        <v>954</v>
      </c>
      <c r="C634" s="16" t="s">
        <v>562</v>
      </c>
      <c r="D634" s="16" t="s">
        <v>561</v>
      </c>
      <c r="E634" s="41">
        <v>3.7516902127659577</v>
      </c>
      <c r="F634" s="21">
        <f t="shared" si="78"/>
        <v>4.1053849129593809</v>
      </c>
      <c r="G634" s="21">
        <f t="shared" si="81"/>
        <v>4.0264352030947776</v>
      </c>
      <c r="H634" s="21">
        <f t="shared" si="82"/>
        <v>4.0264352030947776</v>
      </c>
      <c r="I634" s="23">
        <f t="shared" si="80"/>
        <v>52.343657640232109</v>
      </c>
      <c r="J634" s="36">
        <f t="shared" si="67"/>
        <v>52.343657640232109</v>
      </c>
    </row>
    <row r="635" spans="1:10">
      <c r="A635" s="15" t="s">
        <v>971</v>
      </c>
      <c r="B635" s="15" t="s">
        <v>954</v>
      </c>
      <c r="C635" s="16" t="s">
        <v>562</v>
      </c>
      <c r="D635" s="16" t="s">
        <v>580</v>
      </c>
      <c r="E635" s="41">
        <v>4.3016170211999993</v>
      </c>
      <c r="F635" s="21">
        <f t="shared" si="78"/>
        <v>4.7071566730303021</v>
      </c>
      <c r="G635" s="21">
        <f t="shared" si="81"/>
        <v>4.6166344293181805</v>
      </c>
      <c r="H635" s="21">
        <f t="shared" si="82"/>
        <v>4.6166344293181805</v>
      </c>
      <c r="I635" s="23">
        <f t="shared" si="80"/>
        <v>60.016247581136348</v>
      </c>
      <c r="J635" s="36">
        <f t="shared" si="67"/>
        <v>60.016247581136348</v>
      </c>
    </row>
    <row r="636" spans="1:10">
      <c r="A636" s="15" t="s">
        <v>972</v>
      </c>
      <c r="B636" s="15" t="s">
        <v>976</v>
      </c>
      <c r="C636" s="16" t="s">
        <v>562</v>
      </c>
      <c r="D636" s="16" t="s">
        <v>52</v>
      </c>
      <c r="E636" s="41">
        <v>15.676705531914894</v>
      </c>
      <c r="F636" s="21">
        <f t="shared" si="78"/>
        <v>17.154644100580271</v>
      </c>
      <c r="G636" s="21">
        <f t="shared" si="81"/>
        <v>16.824747098646036</v>
      </c>
      <c r="H636" s="21">
        <f t="shared" si="82"/>
        <v>16.824747098646036</v>
      </c>
      <c r="I636" s="23">
        <f t="shared" si="80"/>
        <v>218.72171228239844</v>
      </c>
      <c r="J636" s="36">
        <f t="shared" ref="J636:J726" si="83">I636*(1-$I$10/100)</f>
        <v>218.72171228239844</v>
      </c>
    </row>
    <row r="637" spans="1:10">
      <c r="A637" s="15" t="s">
        <v>973</v>
      </c>
      <c r="B637" s="15" t="s">
        <v>976</v>
      </c>
      <c r="C637" s="16" t="s">
        <v>562</v>
      </c>
      <c r="D637" s="16" t="s">
        <v>54</v>
      </c>
      <c r="E637" s="41">
        <v>8.7762753191489349</v>
      </c>
      <c r="F637" s="21">
        <f t="shared" si="78"/>
        <v>9.6036682785299785</v>
      </c>
      <c r="G637" s="21">
        <f t="shared" si="81"/>
        <v>9.4189823500967105</v>
      </c>
      <c r="H637" s="21">
        <f t="shared" si="82"/>
        <v>9.4189823500967105</v>
      </c>
      <c r="I637" s="23">
        <f t="shared" si="80"/>
        <v>122.44677055125723</v>
      </c>
      <c r="J637" s="36">
        <f t="shared" si="83"/>
        <v>122.44677055125723</v>
      </c>
    </row>
    <row r="638" spans="1:10">
      <c r="A638" s="15" t="s">
        <v>974</v>
      </c>
      <c r="B638" s="15" t="s">
        <v>976</v>
      </c>
      <c r="C638" s="16" t="s">
        <v>562</v>
      </c>
      <c r="D638" s="16" t="s">
        <v>561</v>
      </c>
      <c r="E638" s="41">
        <v>4.3993034042553187</v>
      </c>
      <c r="F638" s="21">
        <f t="shared" si="78"/>
        <v>4.8140525467440352</v>
      </c>
      <c r="G638" s="21">
        <f t="shared" si="81"/>
        <v>4.7214746131528038</v>
      </c>
      <c r="H638" s="21">
        <f t="shared" si="82"/>
        <v>4.7214746131528038</v>
      </c>
      <c r="I638" s="23">
        <f t="shared" si="80"/>
        <v>61.379169970986446</v>
      </c>
      <c r="J638" s="36">
        <f t="shared" si="83"/>
        <v>61.379169970986446</v>
      </c>
    </row>
    <row r="639" spans="1:10">
      <c r="A639" s="15" t="s">
        <v>975</v>
      </c>
      <c r="B639" s="15" t="s">
        <v>976</v>
      </c>
      <c r="C639" s="16" t="s">
        <v>562</v>
      </c>
      <c r="D639" s="16" t="s">
        <v>107</v>
      </c>
      <c r="E639" s="41">
        <v>14.933106383999998</v>
      </c>
      <c r="F639" s="21">
        <f t="shared" si="78"/>
        <v>16.340941329292924</v>
      </c>
      <c r="G639" s="21">
        <f t="shared" si="81"/>
        <v>16.026692457575752</v>
      </c>
      <c r="H639" s="21">
        <f t="shared" si="82"/>
        <v>16.026692457575752</v>
      </c>
      <c r="I639" s="23">
        <f t="shared" si="80"/>
        <v>208.34700194848477</v>
      </c>
      <c r="J639" s="36">
        <f t="shared" si="83"/>
        <v>208.34700194848477</v>
      </c>
    </row>
    <row r="640" spans="1:10">
      <c r="A640" s="15" t="s">
        <v>203</v>
      </c>
      <c r="B640" s="15" t="s">
        <v>980</v>
      </c>
      <c r="C640" s="16" t="s">
        <v>562</v>
      </c>
      <c r="D640" s="16" t="s">
        <v>52</v>
      </c>
      <c r="E640" s="41">
        <v>11.746363404255318</v>
      </c>
      <c r="F640" s="21">
        <f t="shared" si="78"/>
        <v>12.853764667956156</v>
      </c>
      <c r="G640" s="21">
        <f t="shared" si="81"/>
        <v>12.606576885880077</v>
      </c>
      <c r="H640" s="21">
        <f t="shared" si="82"/>
        <v>12.606576885880077</v>
      </c>
      <c r="I640" s="23">
        <f t="shared" si="80"/>
        <v>163.885499516441</v>
      </c>
      <c r="J640" s="36">
        <f t="shared" si="83"/>
        <v>163.885499516441</v>
      </c>
    </row>
    <row r="641" spans="1:10">
      <c r="A641" s="15" t="s">
        <v>504</v>
      </c>
      <c r="B641" s="15" t="s">
        <v>980</v>
      </c>
      <c r="C641" s="16" t="s">
        <v>562</v>
      </c>
      <c r="D641" s="16" t="s">
        <v>54</v>
      </c>
      <c r="E641" s="41">
        <v>6.0071706382978709</v>
      </c>
      <c r="F641" s="21">
        <f t="shared" si="78"/>
        <v>6.5735032237266262</v>
      </c>
      <c r="G641" s="21">
        <f t="shared" si="81"/>
        <v>6.4470897001934215</v>
      </c>
      <c r="H641" s="21">
        <f t="shared" si="82"/>
        <v>6.4470897001934215</v>
      </c>
      <c r="I641" s="23">
        <f t="shared" si="80"/>
        <v>83.812166102514482</v>
      </c>
      <c r="J641" s="36">
        <f t="shared" si="83"/>
        <v>83.812166102514482</v>
      </c>
    </row>
    <row r="642" spans="1:10">
      <c r="A642" s="15" t="s">
        <v>566</v>
      </c>
      <c r="B642" s="15" t="s">
        <v>980</v>
      </c>
      <c r="C642" s="16" t="s">
        <v>562</v>
      </c>
      <c r="D642" s="16" t="s">
        <v>561</v>
      </c>
      <c r="E642" s="41">
        <v>3.1487399999999992</v>
      </c>
      <c r="F642" s="21">
        <f t="shared" si="78"/>
        <v>3.445590909090908</v>
      </c>
      <c r="G642" s="21">
        <f t="shared" si="81"/>
        <v>3.3793295454545449</v>
      </c>
      <c r="H642" s="21">
        <f t="shared" si="82"/>
        <v>3.3793295454545449</v>
      </c>
      <c r="I642" s="23">
        <f t="shared" si="80"/>
        <v>43.931284090909081</v>
      </c>
      <c r="J642" s="36">
        <f>I642*(1-$I$10/100)</f>
        <v>43.931284090909081</v>
      </c>
    </row>
    <row r="643" spans="1:10">
      <c r="A643" s="15" t="s">
        <v>979</v>
      </c>
      <c r="B643" s="15" t="s">
        <v>980</v>
      </c>
      <c r="C643" s="16" t="s">
        <v>562</v>
      </c>
      <c r="D643" s="16" t="s">
        <v>580</v>
      </c>
      <c r="E643" s="41">
        <v>3.7664680847999992</v>
      </c>
      <c r="F643" s="21">
        <f t="shared" si="78"/>
        <v>4.1215559850505041</v>
      </c>
      <c r="G643" s="21">
        <f t="shared" si="81"/>
        <v>4.0422952930303016</v>
      </c>
      <c r="H643" s="21">
        <f t="shared" si="82"/>
        <v>4.0422952930303016</v>
      </c>
      <c r="I643" s="23">
        <f t="shared" si="80"/>
        <v>52.549838809393925</v>
      </c>
      <c r="J643" s="36">
        <f>I643*(1-$I$10/100)</f>
        <v>52.549838809393925</v>
      </c>
    </row>
    <row r="644" spans="1:10">
      <c r="A644" s="15" t="s">
        <v>984</v>
      </c>
      <c r="B644" s="15" t="s">
        <v>985</v>
      </c>
      <c r="C644" s="16" t="s">
        <v>562</v>
      </c>
      <c r="D644" s="16" t="s">
        <v>52</v>
      </c>
      <c r="E644" s="41">
        <v>14.649457021276596</v>
      </c>
      <c r="F644" s="21">
        <f t="shared" si="78"/>
        <v>16.030550612508058</v>
      </c>
      <c r="G644" s="21">
        <f t="shared" si="81"/>
        <v>15.722270793036749</v>
      </c>
      <c r="H644" s="21">
        <f t="shared" si="82"/>
        <v>15.722270793036749</v>
      </c>
      <c r="I644" s="23">
        <f t="shared" si="80"/>
        <v>204.38952030947775</v>
      </c>
      <c r="J644" s="36">
        <f t="shared" si="83"/>
        <v>204.38952030947775</v>
      </c>
    </row>
    <row r="645" spans="1:10">
      <c r="A645" s="15" t="s">
        <v>983</v>
      </c>
      <c r="B645" s="15" t="s">
        <v>985</v>
      </c>
      <c r="C645" s="16" t="s">
        <v>562</v>
      </c>
      <c r="D645" s="16" t="s">
        <v>54</v>
      </c>
      <c r="E645" s="41">
        <v>7.5703748936170205</v>
      </c>
      <c r="F645" s="21">
        <f t="shared" si="78"/>
        <v>8.2840802707930354</v>
      </c>
      <c r="G645" s="21">
        <f t="shared" si="81"/>
        <v>8.1247710348162467</v>
      </c>
      <c r="H645" s="21">
        <f t="shared" si="82"/>
        <v>8.1247710348162467</v>
      </c>
      <c r="I645" s="23">
        <f t="shared" si="80"/>
        <v>105.6220234526112</v>
      </c>
      <c r="J645" s="36">
        <f t="shared" si="83"/>
        <v>105.6220234526112</v>
      </c>
    </row>
    <row r="646" spans="1:10">
      <c r="A646" s="15" t="s">
        <v>982</v>
      </c>
      <c r="B646" s="15" t="s">
        <v>985</v>
      </c>
      <c r="C646" s="16" t="s">
        <v>562</v>
      </c>
      <c r="D646" s="16" t="s">
        <v>561</v>
      </c>
      <c r="E646" s="41">
        <v>3.7516902127659577</v>
      </c>
      <c r="F646" s="21">
        <f t="shared" si="78"/>
        <v>4.1053849129593809</v>
      </c>
      <c r="G646" s="21">
        <f t="shared" si="81"/>
        <v>4.0264352030947776</v>
      </c>
      <c r="H646" s="21">
        <f t="shared" si="82"/>
        <v>4.0264352030947776</v>
      </c>
      <c r="I646" s="23">
        <f t="shared" si="80"/>
        <v>52.343657640232109</v>
      </c>
      <c r="J646" s="36">
        <f t="shared" si="83"/>
        <v>52.343657640232109</v>
      </c>
    </row>
    <row r="647" spans="1:10">
      <c r="A647" s="15" t="s">
        <v>981</v>
      </c>
      <c r="B647" s="15" t="s">
        <v>985</v>
      </c>
      <c r="C647" s="16" t="s">
        <v>562</v>
      </c>
      <c r="D647" s="16" t="s">
        <v>580</v>
      </c>
      <c r="E647" s="41">
        <v>4.2709787231999998</v>
      </c>
      <c r="F647" s="21">
        <f t="shared" si="78"/>
        <v>4.6736299159595953</v>
      </c>
      <c r="G647" s="21">
        <f t="shared" si="81"/>
        <v>4.5837524175757576</v>
      </c>
      <c r="H647" s="21">
        <f t="shared" si="82"/>
        <v>4.5837524175757576</v>
      </c>
      <c r="I647" s="23">
        <f t="shared" si="80"/>
        <v>59.588781428484843</v>
      </c>
      <c r="J647" s="36">
        <f t="shared" si="83"/>
        <v>59.588781428484843</v>
      </c>
    </row>
    <row r="648" spans="1:10">
      <c r="A648" s="15" t="s">
        <v>1355</v>
      </c>
      <c r="B648" s="15" t="s">
        <v>1361</v>
      </c>
      <c r="C648" s="16" t="s">
        <v>562</v>
      </c>
      <c r="D648" s="16" t="s">
        <v>52</v>
      </c>
      <c r="E648" s="41">
        <v>11.5</v>
      </c>
      <c r="F648" s="21">
        <f t="shared" si="78"/>
        <v>12.584175084175083</v>
      </c>
      <c r="G648" s="21">
        <f t="shared" ref="G648:G653" si="84">I648/$G$8</f>
        <v>12.342171717171716</v>
      </c>
      <c r="H648" s="21">
        <f t="shared" ref="H648:H653" si="85">J648/$G$8</f>
        <v>12.342171717171716</v>
      </c>
      <c r="I648" s="23">
        <f t="shared" ref="I648:I653" si="86">F648*$I$9</f>
        <v>160.4482323232323</v>
      </c>
      <c r="J648" s="36">
        <f t="shared" ref="J648:J653" si="87">I648*(1-$I$10/100)</f>
        <v>160.4482323232323</v>
      </c>
    </row>
    <row r="649" spans="1:10">
      <c r="A649" s="15" t="s">
        <v>1356</v>
      </c>
      <c r="B649" s="15" t="s">
        <v>1361</v>
      </c>
      <c r="C649" s="16" t="s">
        <v>562</v>
      </c>
      <c r="D649" s="16" t="s">
        <v>54</v>
      </c>
      <c r="E649" s="41">
        <v>11.2</v>
      </c>
      <c r="F649" s="21">
        <f t="shared" si="78"/>
        <v>12.255892255892254</v>
      </c>
      <c r="G649" s="21">
        <f t="shared" si="84"/>
        <v>12.020202020202019</v>
      </c>
      <c r="H649" s="21">
        <f t="shared" si="85"/>
        <v>12.020202020202019</v>
      </c>
      <c r="I649" s="23">
        <f t="shared" si="86"/>
        <v>156.26262626262624</v>
      </c>
      <c r="J649" s="36">
        <f t="shared" si="87"/>
        <v>156.26262626262624</v>
      </c>
    </row>
    <row r="650" spans="1:10">
      <c r="A650" s="15" t="s">
        <v>1357</v>
      </c>
      <c r="B650" s="15" t="s">
        <v>1361</v>
      </c>
      <c r="C650" s="16" t="s">
        <v>562</v>
      </c>
      <c r="D650" s="16" t="s">
        <v>561</v>
      </c>
      <c r="E650" s="41">
        <v>3.4</v>
      </c>
      <c r="F650" s="21">
        <f t="shared" si="78"/>
        <v>3.7205387205387201</v>
      </c>
      <c r="G650" s="21">
        <f t="shared" si="84"/>
        <v>3.6489898989898988</v>
      </c>
      <c r="H650" s="21">
        <f t="shared" si="85"/>
        <v>3.6489898989898988</v>
      </c>
      <c r="I650" s="23">
        <f t="shared" si="86"/>
        <v>47.436868686868685</v>
      </c>
      <c r="J650" s="36">
        <f t="shared" si="87"/>
        <v>47.436868686868685</v>
      </c>
    </row>
    <row r="651" spans="1:10">
      <c r="A651" s="15" t="s">
        <v>1358</v>
      </c>
      <c r="B651" s="15" t="s">
        <v>1362</v>
      </c>
      <c r="C651" s="16" t="s">
        <v>562</v>
      </c>
      <c r="D651" s="16" t="s">
        <v>52</v>
      </c>
      <c r="E651" s="41">
        <v>12.2</v>
      </c>
      <c r="F651" s="21">
        <f t="shared" si="78"/>
        <v>13.350168350168349</v>
      </c>
      <c r="G651" s="21">
        <f t="shared" si="84"/>
        <v>13.093434343434343</v>
      </c>
      <c r="H651" s="21">
        <f t="shared" si="85"/>
        <v>13.093434343434343</v>
      </c>
      <c r="I651" s="23">
        <f t="shared" si="86"/>
        <v>170.21464646464645</v>
      </c>
      <c r="J651" s="36">
        <f t="shared" si="87"/>
        <v>170.21464646464645</v>
      </c>
    </row>
    <row r="652" spans="1:10">
      <c r="A652" s="15" t="s">
        <v>1359</v>
      </c>
      <c r="B652" s="15" t="s">
        <v>1362</v>
      </c>
      <c r="C652" s="16" t="s">
        <v>562</v>
      </c>
      <c r="D652" s="16" t="s">
        <v>54</v>
      </c>
      <c r="E652" s="41">
        <v>11.9</v>
      </c>
      <c r="F652" s="21">
        <f t="shared" si="78"/>
        <v>13.021885521885523</v>
      </c>
      <c r="G652" s="21">
        <f t="shared" si="84"/>
        <v>12.771464646464647</v>
      </c>
      <c r="H652" s="21">
        <f t="shared" si="85"/>
        <v>12.771464646464647</v>
      </c>
      <c r="I652" s="23">
        <f t="shared" si="86"/>
        <v>166.02904040404042</v>
      </c>
      <c r="J652" s="36">
        <f t="shared" si="87"/>
        <v>166.02904040404042</v>
      </c>
    </row>
    <row r="653" spans="1:10">
      <c r="A653" s="15" t="s">
        <v>1360</v>
      </c>
      <c r="B653" s="15" t="s">
        <v>1362</v>
      </c>
      <c r="C653" s="16" t="s">
        <v>562</v>
      </c>
      <c r="D653" s="16" t="s">
        <v>561</v>
      </c>
      <c r="E653" s="41">
        <v>3.8</v>
      </c>
      <c r="F653" s="21">
        <f t="shared" ref="F653" si="88">E653*G$8/11.88</f>
        <v>4.1582491582491574</v>
      </c>
      <c r="G653" s="21">
        <f t="shared" si="84"/>
        <v>4.078282828282827</v>
      </c>
      <c r="H653" s="21">
        <f t="shared" si="85"/>
        <v>4.078282828282827</v>
      </c>
      <c r="I653" s="23">
        <f t="shared" si="86"/>
        <v>53.017676767676754</v>
      </c>
      <c r="J653" s="36">
        <f t="shared" si="87"/>
        <v>53.017676767676754</v>
      </c>
    </row>
    <row r="654" spans="1:10">
      <c r="A654" s="15" t="s">
        <v>239</v>
      </c>
      <c r="B654" s="15" t="s">
        <v>986</v>
      </c>
      <c r="C654" s="16" t="s">
        <v>562</v>
      </c>
      <c r="D654" s="16" t="s">
        <v>52</v>
      </c>
      <c r="E654" s="41">
        <v>7.9500102127659575</v>
      </c>
      <c r="F654" s="21">
        <f t="shared" ref="F654:F716" si="89">E654*G$8/11.88</f>
        <v>8.6995061250805925</v>
      </c>
      <c r="G654" s="21">
        <f t="shared" si="81"/>
        <v>8.5322079303675036</v>
      </c>
      <c r="H654" s="21">
        <f t="shared" si="82"/>
        <v>8.5322079303675036</v>
      </c>
      <c r="I654" s="23">
        <f t="shared" si="80"/>
        <v>110.91870309477756</v>
      </c>
      <c r="J654" s="36">
        <f t="shared" si="83"/>
        <v>110.91870309477756</v>
      </c>
    </row>
    <row r="655" spans="1:10">
      <c r="A655" s="15" t="s">
        <v>438</v>
      </c>
      <c r="B655" s="15" t="s">
        <v>986</v>
      </c>
      <c r="C655" s="16" t="s">
        <v>562</v>
      </c>
      <c r="D655" s="16" t="s">
        <v>561</v>
      </c>
      <c r="E655" s="41">
        <v>1.7418561702127662</v>
      </c>
      <c r="F655" s="21">
        <f t="shared" si="89"/>
        <v>1.9060715667311414</v>
      </c>
      <c r="G655" s="21">
        <f t="shared" si="81"/>
        <v>1.8694163442940039</v>
      </c>
      <c r="H655" s="21">
        <f t="shared" si="82"/>
        <v>1.8694163442940039</v>
      </c>
      <c r="I655" s="23">
        <f t="shared" si="80"/>
        <v>24.302412475822052</v>
      </c>
      <c r="J655" s="36">
        <f t="shared" si="83"/>
        <v>24.302412475822052</v>
      </c>
    </row>
    <row r="656" spans="1:10">
      <c r="A656" s="15" t="s">
        <v>987</v>
      </c>
      <c r="B656" s="15" t="s">
        <v>988</v>
      </c>
      <c r="C656" s="16" t="s">
        <v>562</v>
      </c>
      <c r="D656" s="16" t="s">
        <v>107</v>
      </c>
      <c r="E656" s="41">
        <v>40.704000000000001</v>
      </c>
      <c r="F656" s="21">
        <f t="shared" si="89"/>
        <v>44.541414141414144</v>
      </c>
      <c r="G656" s="21">
        <f t="shared" si="81"/>
        <v>43.684848484848494</v>
      </c>
      <c r="H656" s="21">
        <f t="shared" si="82"/>
        <v>43.684848484848494</v>
      </c>
      <c r="I656" s="23">
        <f t="shared" si="80"/>
        <v>567.90303030303039</v>
      </c>
      <c r="J656" s="36">
        <f t="shared" si="83"/>
        <v>567.90303030303039</v>
      </c>
    </row>
    <row r="657" spans="1:10">
      <c r="A657" s="15" t="s">
        <v>371</v>
      </c>
      <c r="B657" s="15" t="s">
        <v>988</v>
      </c>
      <c r="C657" s="16" t="s">
        <v>562</v>
      </c>
      <c r="D657" s="16" t="s">
        <v>54</v>
      </c>
      <c r="E657" s="41">
        <v>42.56381872340426</v>
      </c>
      <c r="F657" s="21">
        <f t="shared" si="89"/>
        <v>46.576569310122508</v>
      </c>
      <c r="G657" s="21">
        <f t="shared" si="81"/>
        <v>45.680866054158614</v>
      </c>
      <c r="H657" s="21">
        <f t="shared" si="82"/>
        <v>45.680866054158614</v>
      </c>
      <c r="I657" s="23">
        <f t="shared" si="80"/>
        <v>593.85125870406193</v>
      </c>
      <c r="J657" s="36">
        <f t="shared" si="83"/>
        <v>593.85125870406193</v>
      </c>
    </row>
    <row r="658" spans="1:10">
      <c r="A658" s="15" t="s">
        <v>557</v>
      </c>
      <c r="B658" s="15" t="s">
        <v>988</v>
      </c>
      <c r="C658" s="16" t="s">
        <v>562</v>
      </c>
      <c r="D658" s="16" t="s">
        <v>561</v>
      </c>
      <c r="E658" s="41">
        <v>33.474902553191491</v>
      </c>
      <c r="F658" s="21">
        <f t="shared" si="89"/>
        <v>36.630785622179239</v>
      </c>
      <c r="G658" s="21">
        <f t="shared" si="81"/>
        <v>35.926347437137331</v>
      </c>
      <c r="H658" s="21">
        <f t="shared" si="82"/>
        <v>35.926347437137331</v>
      </c>
      <c r="I658" s="23">
        <f t="shared" si="80"/>
        <v>467.04251668278528</v>
      </c>
      <c r="J658" s="36">
        <f t="shared" si="83"/>
        <v>467.04251668278528</v>
      </c>
    </row>
    <row r="659" spans="1:10">
      <c r="A659" s="15" t="s">
        <v>370</v>
      </c>
      <c r="B659" s="15" t="s">
        <v>990</v>
      </c>
      <c r="C659" s="16" t="s">
        <v>562</v>
      </c>
      <c r="D659" s="16" t="s">
        <v>54</v>
      </c>
      <c r="E659" s="41">
        <v>48.615652340425527</v>
      </c>
      <c r="F659" s="21">
        <f t="shared" si="89"/>
        <v>53.198946163765306</v>
      </c>
      <c r="G659" s="21">
        <f t="shared" si="81"/>
        <v>52.175889506769821</v>
      </c>
      <c r="H659" s="21">
        <f t="shared" si="82"/>
        <v>52.175889506769821</v>
      </c>
      <c r="I659" s="23">
        <f t="shared" si="80"/>
        <v>678.28656358800765</v>
      </c>
      <c r="J659" s="36">
        <f t="shared" si="83"/>
        <v>678.28656358800765</v>
      </c>
    </row>
    <row r="660" spans="1:10">
      <c r="A660" s="15" t="s">
        <v>989</v>
      </c>
      <c r="B660" s="15" t="s">
        <v>990</v>
      </c>
      <c r="C660" s="16" t="s">
        <v>562</v>
      </c>
      <c r="D660" s="16" t="s">
        <v>107</v>
      </c>
      <c r="E660" s="41">
        <v>47.822297868</v>
      </c>
      <c r="F660" s="21">
        <f t="shared" si="89"/>
        <v>52.330797330303028</v>
      </c>
      <c r="G660" s="21">
        <f t="shared" si="81"/>
        <v>51.324435843181817</v>
      </c>
      <c r="H660" s="21">
        <f t="shared" si="82"/>
        <v>51.324435843181817</v>
      </c>
      <c r="I660" s="23">
        <f t="shared" si="80"/>
        <v>667.21766596136365</v>
      </c>
      <c r="J660" s="36">
        <f t="shared" si="83"/>
        <v>667.21766596136365</v>
      </c>
    </row>
    <row r="661" spans="1:10">
      <c r="A661" s="15" t="s">
        <v>556</v>
      </c>
      <c r="B661" s="15" t="s">
        <v>990</v>
      </c>
      <c r="C661" s="16" t="s">
        <v>562</v>
      </c>
      <c r="D661" s="16" t="s">
        <v>561</v>
      </c>
      <c r="E661" s="41">
        <v>39.526736170212764</v>
      </c>
      <c r="F661" s="21">
        <f t="shared" si="89"/>
        <v>43.253162475822045</v>
      </c>
      <c r="G661" s="21">
        <f t="shared" si="81"/>
        <v>42.421370889748545</v>
      </c>
      <c r="H661" s="21">
        <f t="shared" si="82"/>
        <v>42.421370889748545</v>
      </c>
      <c r="I661" s="23">
        <f t="shared" si="80"/>
        <v>551.47782156673111</v>
      </c>
      <c r="J661" s="36">
        <f t="shared" si="83"/>
        <v>551.47782156673111</v>
      </c>
    </row>
    <row r="662" spans="1:10">
      <c r="A662" s="15" t="s">
        <v>1</v>
      </c>
      <c r="B662" s="35" t="s">
        <v>1024</v>
      </c>
      <c r="C662" s="16" t="s">
        <v>562</v>
      </c>
      <c r="D662" s="16" t="s">
        <v>623</v>
      </c>
      <c r="E662" s="41">
        <v>10.148425531908</v>
      </c>
      <c r="F662" s="21">
        <f t="shared" si="89"/>
        <v>11.105179454108079</v>
      </c>
      <c r="G662" s="21">
        <f t="shared" si="81"/>
        <v>10.891618310759847</v>
      </c>
      <c r="H662" s="21">
        <f t="shared" si="82"/>
        <v>10.891618310759847</v>
      </c>
      <c r="I662" s="23">
        <f t="shared" si="80"/>
        <v>141.59103803987801</v>
      </c>
      <c r="J662" s="36">
        <f t="shared" si="83"/>
        <v>141.59103803987801</v>
      </c>
    </row>
    <row r="663" spans="1:10">
      <c r="A663" s="15" t="s">
        <v>2</v>
      </c>
      <c r="B663" s="19" t="s">
        <v>1025</v>
      </c>
      <c r="C663" s="16" t="s">
        <v>562</v>
      </c>
      <c r="D663" s="16" t="s">
        <v>107</v>
      </c>
      <c r="E663" s="41">
        <v>55.251063829679993</v>
      </c>
      <c r="F663" s="21">
        <f t="shared" si="89"/>
        <v>60.459918332141399</v>
      </c>
      <c r="G663" s="21">
        <f t="shared" si="81"/>
        <v>59.297227594984832</v>
      </c>
      <c r="H663" s="21">
        <f t="shared" si="82"/>
        <v>59.297227594984832</v>
      </c>
      <c r="I663" s="23">
        <f t="shared" si="80"/>
        <v>770.86395873480285</v>
      </c>
      <c r="J663" s="36">
        <f t="shared" si="83"/>
        <v>770.86395873480285</v>
      </c>
    </row>
    <row r="664" spans="1:10" ht="11.25" customHeight="1">
      <c r="A664" s="15" t="s">
        <v>1363</v>
      </c>
      <c r="B664" s="19" t="s">
        <v>1364</v>
      </c>
      <c r="C664" s="16" t="s">
        <v>562</v>
      </c>
      <c r="D664" s="16" t="s">
        <v>623</v>
      </c>
      <c r="E664" s="41">
        <v>25</v>
      </c>
      <c r="F664" s="21">
        <f t="shared" si="89"/>
        <v>27.356902356902356</v>
      </c>
      <c r="G664" s="21">
        <f t="shared" ref="G664" si="90">I664/$G$8</f>
        <v>26.83080808080808</v>
      </c>
      <c r="H664" s="21">
        <f t="shared" ref="H664" si="91">J664/$G$8</f>
        <v>26.83080808080808</v>
      </c>
      <c r="I664" s="23">
        <f t="shared" ref="I664" si="92">F664*$I$9</f>
        <v>348.80050505050502</v>
      </c>
      <c r="J664" s="36">
        <f t="shared" ref="J664" si="93">I664*(1-$I$10/100)</f>
        <v>348.80050505050502</v>
      </c>
    </row>
    <row r="665" spans="1:10">
      <c r="A665" s="15" t="s">
        <v>1365</v>
      </c>
      <c r="B665" s="19" t="s">
        <v>1369</v>
      </c>
      <c r="C665" s="16" t="s">
        <v>562</v>
      </c>
      <c r="D665" s="16" t="s">
        <v>623</v>
      </c>
      <c r="E665" s="41">
        <v>20.23</v>
      </c>
      <c r="F665" s="21">
        <f t="shared" si="89"/>
        <v>22.137205387205388</v>
      </c>
      <c r="G665" s="21">
        <f t="shared" ref="G665:G668" si="94">I665/$G$8</f>
        <v>21.7114898989899</v>
      </c>
      <c r="H665" s="21">
        <f t="shared" ref="H665:H668" si="95">J665/$G$8</f>
        <v>21.7114898989899</v>
      </c>
      <c r="I665" s="23">
        <f t="shared" ref="I665:I668" si="96">F665*$I$9</f>
        <v>282.24936868686871</v>
      </c>
      <c r="J665" s="36">
        <f t="shared" ref="J665:J668" si="97">I665*(1-$I$10/100)</f>
        <v>282.24936868686871</v>
      </c>
    </row>
    <row r="666" spans="1:10">
      <c r="A666" s="15" t="s">
        <v>1367</v>
      </c>
      <c r="B666" s="19" t="s">
        <v>1369</v>
      </c>
      <c r="C666" s="16" t="s">
        <v>562</v>
      </c>
      <c r="D666" s="16" t="s">
        <v>54</v>
      </c>
      <c r="E666" s="41">
        <v>22</v>
      </c>
      <c r="F666" s="21">
        <f t="shared" si="89"/>
        <v>24.074074074074073</v>
      </c>
      <c r="G666" s="21">
        <f t="shared" si="94"/>
        <v>23.611111111111107</v>
      </c>
      <c r="H666" s="21">
        <f t="shared" si="95"/>
        <v>23.611111111111107</v>
      </c>
      <c r="I666" s="23">
        <f t="shared" si="96"/>
        <v>306.9444444444444</v>
      </c>
      <c r="J666" s="36">
        <f t="shared" si="97"/>
        <v>306.9444444444444</v>
      </c>
    </row>
    <row r="667" spans="1:10">
      <c r="A667" s="15" t="s">
        <v>1366</v>
      </c>
      <c r="B667" s="19" t="s">
        <v>1369</v>
      </c>
      <c r="C667" s="16" t="s">
        <v>562</v>
      </c>
      <c r="D667" s="16" t="s">
        <v>623</v>
      </c>
      <c r="E667" s="41">
        <v>22.54</v>
      </c>
      <c r="F667" s="21">
        <f t="shared" si="89"/>
        <v>24.664983164983163</v>
      </c>
      <c r="G667" s="21">
        <f t="shared" si="94"/>
        <v>24.190656565656564</v>
      </c>
      <c r="H667" s="21">
        <f t="shared" si="95"/>
        <v>24.190656565656564</v>
      </c>
      <c r="I667" s="23">
        <f t="shared" si="96"/>
        <v>314.47853535353534</v>
      </c>
      <c r="J667" s="36">
        <f t="shared" si="97"/>
        <v>314.47853535353534</v>
      </c>
    </row>
    <row r="668" spans="1:10">
      <c r="A668" s="15" t="s">
        <v>1368</v>
      </c>
      <c r="B668" s="19" t="s">
        <v>1369</v>
      </c>
      <c r="C668" s="16" t="s">
        <v>562</v>
      </c>
      <c r="D668" s="16" t="s">
        <v>54</v>
      </c>
      <c r="E668" s="41">
        <v>25</v>
      </c>
      <c r="F668" s="21">
        <f t="shared" si="89"/>
        <v>27.356902356902356</v>
      </c>
      <c r="G668" s="21">
        <f t="shared" si="94"/>
        <v>26.83080808080808</v>
      </c>
      <c r="H668" s="21">
        <f t="shared" si="95"/>
        <v>26.83080808080808</v>
      </c>
      <c r="I668" s="23">
        <f t="shared" si="96"/>
        <v>348.80050505050502</v>
      </c>
      <c r="J668" s="36">
        <f t="shared" si="97"/>
        <v>348.80050505050502</v>
      </c>
    </row>
    <row r="669" spans="1:10">
      <c r="A669" s="15" t="s">
        <v>991</v>
      </c>
      <c r="B669" s="15" t="s">
        <v>1232</v>
      </c>
      <c r="C669" s="16" t="s">
        <v>562</v>
      </c>
      <c r="D669" s="16" t="s">
        <v>107</v>
      </c>
      <c r="E669" s="41">
        <v>1297.0267958520001</v>
      </c>
      <c r="F669" s="21">
        <f t="shared" si="89"/>
        <v>1419.3054163363636</v>
      </c>
      <c r="G669" s="21">
        <f t="shared" si="81"/>
        <v>1392.011081406818</v>
      </c>
      <c r="H669" s="21">
        <f t="shared" si="82"/>
        <v>1392.011081406818</v>
      </c>
      <c r="I669" s="23">
        <f t="shared" si="80"/>
        <v>18096.144058288635</v>
      </c>
      <c r="J669" s="36">
        <f t="shared" si="83"/>
        <v>18096.144058288635</v>
      </c>
    </row>
    <row r="670" spans="1:10">
      <c r="A670" s="15" t="s">
        <v>992</v>
      </c>
      <c r="B670" s="15" t="s">
        <v>1232</v>
      </c>
      <c r="C670" s="16" t="s">
        <v>562</v>
      </c>
      <c r="D670" s="16" t="s">
        <v>52</v>
      </c>
      <c r="E670" s="41">
        <v>1297.0267958520001</v>
      </c>
      <c r="F670" s="21">
        <f t="shared" si="89"/>
        <v>1419.3054163363636</v>
      </c>
      <c r="G670" s="21">
        <f t="shared" si="81"/>
        <v>1392.011081406818</v>
      </c>
      <c r="H670" s="21">
        <f t="shared" si="82"/>
        <v>1392.011081406818</v>
      </c>
      <c r="I670" s="23">
        <f t="shared" si="80"/>
        <v>18096.144058288635</v>
      </c>
      <c r="J670" s="36">
        <f t="shared" si="83"/>
        <v>18096.144058288635</v>
      </c>
    </row>
    <row r="671" spans="1:10">
      <c r="A671" s="15" t="s">
        <v>1224</v>
      </c>
      <c r="B671" s="15" t="s">
        <v>1233</v>
      </c>
      <c r="C671" s="16" t="s">
        <v>562</v>
      </c>
      <c r="D671" s="16" t="s">
        <v>107</v>
      </c>
      <c r="E671" s="41">
        <v>1327.6652240999999</v>
      </c>
      <c r="F671" s="21">
        <f t="shared" si="89"/>
        <v>1452.8323159343433</v>
      </c>
      <c r="G671" s="21">
        <f t="shared" si="81"/>
        <v>1424.8932329356062</v>
      </c>
      <c r="H671" s="21">
        <f t="shared" si="82"/>
        <v>1424.8932329356062</v>
      </c>
      <c r="I671" s="23">
        <f t="shared" si="80"/>
        <v>18523.612028162879</v>
      </c>
      <c r="J671" s="36">
        <f t="shared" si="83"/>
        <v>18523.612028162879</v>
      </c>
    </row>
    <row r="672" spans="1:10">
      <c r="A672" s="15" t="s">
        <v>1225</v>
      </c>
      <c r="B672" s="15" t="s">
        <v>1233</v>
      </c>
      <c r="C672" s="16" t="s">
        <v>562</v>
      </c>
      <c r="D672" s="16" t="s">
        <v>52</v>
      </c>
      <c r="E672" s="41">
        <v>1327.6652240999999</v>
      </c>
      <c r="F672" s="21">
        <f t="shared" si="89"/>
        <v>1452.8323159343433</v>
      </c>
      <c r="G672" s="21">
        <f t="shared" si="81"/>
        <v>1424.8932329356062</v>
      </c>
      <c r="H672" s="21">
        <f t="shared" si="82"/>
        <v>1424.8932329356062</v>
      </c>
      <c r="I672" s="23">
        <f t="shared" si="80"/>
        <v>18523.612028162879</v>
      </c>
      <c r="J672" s="36">
        <f t="shared" si="83"/>
        <v>18523.612028162879</v>
      </c>
    </row>
    <row r="673" spans="1:10">
      <c r="A673" s="15" t="s">
        <v>1226</v>
      </c>
      <c r="B673" s="15" t="s">
        <v>1234</v>
      </c>
      <c r="C673" s="16" t="s">
        <v>562</v>
      </c>
      <c r="D673" s="16" t="s">
        <v>107</v>
      </c>
      <c r="E673" s="41">
        <v>1348.0908429359999</v>
      </c>
      <c r="F673" s="21">
        <f t="shared" si="89"/>
        <v>1475.1835823373735</v>
      </c>
      <c r="G673" s="21">
        <f t="shared" si="81"/>
        <v>1446.814667292424</v>
      </c>
      <c r="H673" s="21">
        <f t="shared" si="82"/>
        <v>1446.814667292424</v>
      </c>
      <c r="I673" s="23">
        <f t="shared" si="80"/>
        <v>18808.590674801511</v>
      </c>
      <c r="J673" s="36">
        <f t="shared" si="83"/>
        <v>18808.590674801511</v>
      </c>
    </row>
    <row r="674" spans="1:10">
      <c r="A674" s="15" t="s">
        <v>1227</v>
      </c>
      <c r="B674" s="15" t="s">
        <v>1234</v>
      </c>
      <c r="C674" s="16" t="s">
        <v>562</v>
      </c>
      <c r="D674" s="16" t="s">
        <v>52</v>
      </c>
      <c r="E674" s="41">
        <v>1348.0908429359999</v>
      </c>
      <c r="F674" s="21">
        <f t="shared" si="89"/>
        <v>1475.1835823373735</v>
      </c>
      <c r="G674" s="21">
        <f t="shared" si="81"/>
        <v>1446.814667292424</v>
      </c>
      <c r="H674" s="21">
        <f t="shared" si="82"/>
        <v>1446.814667292424</v>
      </c>
      <c r="I674" s="23">
        <f t="shared" si="80"/>
        <v>18808.590674801511</v>
      </c>
      <c r="J674" s="36">
        <f t="shared" si="83"/>
        <v>18808.590674801511</v>
      </c>
    </row>
    <row r="675" spans="1:10">
      <c r="A675" s="15" t="s">
        <v>1228</v>
      </c>
      <c r="B675" s="15" t="s">
        <v>1235</v>
      </c>
      <c r="C675" s="16" t="s">
        <v>562</v>
      </c>
      <c r="D675" s="16" t="s">
        <v>107</v>
      </c>
      <c r="E675" s="41">
        <v>1480.8573653400001</v>
      </c>
      <c r="F675" s="21">
        <f t="shared" si="89"/>
        <v>1620.4668139242424</v>
      </c>
      <c r="G675" s="21">
        <f t="shared" si="81"/>
        <v>1589.3039905795454</v>
      </c>
      <c r="H675" s="21">
        <f t="shared" si="82"/>
        <v>1589.3039905795454</v>
      </c>
      <c r="I675" s="23">
        <f t="shared" si="80"/>
        <v>20660.951877534091</v>
      </c>
      <c r="J675" s="36">
        <f t="shared" si="83"/>
        <v>20660.951877534091</v>
      </c>
    </row>
    <row r="676" spans="1:10">
      <c r="A676" s="15" t="s">
        <v>1229</v>
      </c>
      <c r="B676" s="15" t="s">
        <v>1235</v>
      </c>
      <c r="C676" s="16" t="s">
        <v>562</v>
      </c>
      <c r="D676" s="16" t="s">
        <v>52</v>
      </c>
      <c r="E676" s="41">
        <v>1480.8573653400001</v>
      </c>
      <c r="F676" s="21">
        <f t="shared" si="89"/>
        <v>1620.4668139242424</v>
      </c>
      <c r="G676" s="21">
        <f t="shared" si="81"/>
        <v>1589.3039905795454</v>
      </c>
      <c r="H676" s="21">
        <f t="shared" si="82"/>
        <v>1589.3039905795454</v>
      </c>
      <c r="I676" s="23">
        <f t="shared" si="80"/>
        <v>20660.951877534091</v>
      </c>
      <c r="J676" s="36">
        <f t="shared" si="83"/>
        <v>20660.951877534091</v>
      </c>
    </row>
    <row r="677" spans="1:10">
      <c r="A677" s="15" t="s">
        <v>993</v>
      </c>
      <c r="B677" s="15" t="s">
        <v>994</v>
      </c>
      <c r="C677" s="16" t="s">
        <v>562</v>
      </c>
      <c r="D677" s="16" t="s">
        <v>561</v>
      </c>
      <c r="E677" s="41">
        <v>251.02978728000002</v>
      </c>
      <c r="F677" s="21">
        <f t="shared" si="89"/>
        <v>274.69589517171715</v>
      </c>
      <c r="G677" s="21">
        <f t="shared" si="81"/>
        <v>269.41328180303032</v>
      </c>
      <c r="H677" s="21">
        <f t="shared" si="82"/>
        <v>269.41328180303032</v>
      </c>
      <c r="I677" s="23">
        <f t="shared" si="80"/>
        <v>3502.3726634393938</v>
      </c>
      <c r="J677" s="36">
        <f t="shared" si="83"/>
        <v>3502.3726634393938</v>
      </c>
    </row>
    <row r="678" spans="1:10">
      <c r="A678" s="15" t="s">
        <v>326</v>
      </c>
      <c r="B678" s="15" t="s">
        <v>995</v>
      </c>
      <c r="C678" s="16" t="s">
        <v>562</v>
      </c>
      <c r="D678" s="16" t="s">
        <v>52</v>
      </c>
      <c r="E678" s="41">
        <v>99.911083404255322</v>
      </c>
      <c r="F678" s="21">
        <f t="shared" si="89"/>
        <v>109.3303101225016</v>
      </c>
      <c r="G678" s="21">
        <f t="shared" si="81"/>
        <v>107.22780415860734</v>
      </c>
      <c r="H678" s="21">
        <f t="shared" si="82"/>
        <v>107.22780415860734</v>
      </c>
      <c r="I678" s="23">
        <f t="shared" si="80"/>
        <v>1393.9614540618954</v>
      </c>
      <c r="J678" s="36">
        <f t="shared" si="83"/>
        <v>1393.9614540618954</v>
      </c>
    </row>
    <row r="679" spans="1:10">
      <c r="A679" s="15" t="s">
        <v>146</v>
      </c>
      <c r="B679" s="15" t="s">
        <v>995</v>
      </c>
      <c r="C679" s="16" t="s">
        <v>562</v>
      </c>
      <c r="D679" s="16" t="s">
        <v>107</v>
      </c>
      <c r="E679" s="41">
        <v>60.496004680851073</v>
      </c>
      <c r="F679" s="21">
        <f t="shared" si="89"/>
        <v>66.199331721470017</v>
      </c>
      <c r="G679" s="21">
        <f t="shared" si="81"/>
        <v>64.926267649903281</v>
      </c>
      <c r="H679" s="21">
        <f t="shared" si="82"/>
        <v>64.926267649903281</v>
      </c>
      <c r="I679" s="23">
        <f t="shared" si="80"/>
        <v>844.04147944874273</v>
      </c>
      <c r="J679" s="36">
        <f t="shared" si="83"/>
        <v>844.04147944874273</v>
      </c>
    </row>
    <row r="680" spans="1:10">
      <c r="A680" s="15" t="s">
        <v>65</v>
      </c>
      <c r="B680" s="15" t="s">
        <v>996</v>
      </c>
      <c r="C680" s="16" t="s">
        <v>562</v>
      </c>
      <c r="D680" s="16" t="s">
        <v>52</v>
      </c>
      <c r="E680" s="41">
        <v>168.0221259574468</v>
      </c>
      <c r="F680" s="21">
        <f t="shared" si="89"/>
        <v>183.86259574468082</v>
      </c>
      <c r="G680" s="21">
        <f t="shared" si="81"/>
        <v>180.32677659574466</v>
      </c>
      <c r="H680" s="21">
        <f t="shared" si="82"/>
        <v>180.32677659574466</v>
      </c>
      <c r="I680" s="23">
        <f t="shared" si="80"/>
        <v>2344.2480957446805</v>
      </c>
      <c r="J680" s="36">
        <f t="shared" si="83"/>
        <v>2344.2480957446805</v>
      </c>
    </row>
    <row r="681" spans="1:10">
      <c r="A681" s="15" t="s">
        <v>352</v>
      </c>
      <c r="B681" s="15" t="s">
        <v>996</v>
      </c>
      <c r="C681" s="16" t="s">
        <v>562</v>
      </c>
      <c r="D681" s="16" t="s">
        <v>107</v>
      </c>
      <c r="E681" s="41">
        <v>91.916410212765939</v>
      </c>
      <c r="F681" s="21">
        <f t="shared" si="89"/>
        <v>100.58193036750481</v>
      </c>
      <c r="G681" s="21">
        <f t="shared" si="81"/>
        <v>98.647662475822017</v>
      </c>
      <c r="H681" s="21">
        <f t="shared" si="82"/>
        <v>98.647662475822017</v>
      </c>
      <c r="I681" s="23">
        <f t="shared" si="80"/>
        <v>1282.4196121856862</v>
      </c>
      <c r="J681" s="36">
        <f t="shared" si="83"/>
        <v>1282.4196121856862</v>
      </c>
    </row>
    <row r="682" spans="1:10">
      <c r="A682" s="15" t="s">
        <v>64</v>
      </c>
      <c r="B682" s="15" t="s">
        <v>997</v>
      </c>
      <c r="C682" s="16" t="s">
        <v>562</v>
      </c>
      <c r="D682" s="16" t="s">
        <v>52</v>
      </c>
      <c r="E682" s="41">
        <v>202.23396765957449</v>
      </c>
      <c r="F682" s="21">
        <f t="shared" si="89"/>
        <v>221.29979626047714</v>
      </c>
      <c r="G682" s="21">
        <f t="shared" si="81"/>
        <v>217.04403094777567</v>
      </c>
      <c r="H682" s="21">
        <f t="shared" si="82"/>
        <v>217.04403094777567</v>
      </c>
      <c r="I682" s="23">
        <f t="shared" si="80"/>
        <v>2821.5724023210837</v>
      </c>
      <c r="J682" s="36">
        <f t="shared" si="83"/>
        <v>2821.5724023210837</v>
      </c>
    </row>
    <row r="683" spans="1:10">
      <c r="A683" s="15" t="s">
        <v>351</v>
      </c>
      <c r="B683" s="15" t="s">
        <v>997</v>
      </c>
      <c r="C683" s="16" t="s">
        <v>562</v>
      </c>
      <c r="D683" s="16" t="s">
        <v>107</v>
      </c>
      <c r="E683" s="41">
        <v>118.60253999999998</v>
      </c>
      <c r="F683" s="21">
        <f t="shared" si="89"/>
        <v>129.78392424242421</v>
      </c>
      <c r="G683" s="21">
        <f t="shared" si="81"/>
        <v>127.28807954545451</v>
      </c>
      <c r="H683" s="21">
        <f t="shared" si="82"/>
        <v>127.28807954545451</v>
      </c>
      <c r="I683" s="23">
        <f t="shared" si="80"/>
        <v>1654.7450340909086</v>
      </c>
      <c r="J683" s="36">
        <f t="shared" si="83"/>
        <v>1654.7450340909086</v>
      </c>
    </row>
    <row r="684" spans="1:10">
      <c r="A684" s="15" t="s">
        <v>63</v>
      </c>
      <c r="B684" s="15" t="s">
        <v>998</v>
      </c>
      <c r="C684" s="16" t="s">
        <v>562</v>
      </c>
      <c r="D684" s="16" t="s">
        <v>52</v>
      </c>
      <c r="E684" s="41">
        <v>234.50296978723404</v>
      </c>
      <c r="F684" s="21">
        <f t="shared" si="89"/>
        <v>256.61099387491936</v>
      </c>
      <c r="G684" s="21">
        <f t="shared" si="81"/>
        <v>251.67616706963247</v>
      </c>
      <c r="H684" s="21">
        <f t="shared" si="82"/>
        <v>251.67616706963247</v>
      </c>
      <c r="I684" s="23">
        <f t="shared" si="80"/>
        <v>3271.790171905222</v>
      </c>
      <c r="J684" s="36">
        <f t="shared" si="83"/>
        <v>3271.790171905222</v>
      </c>
    </row>
    <row r="685" spans="1:10">
      <c r="A685" s="15" t="s">
        <v>451</v>
      </c>
      <c r="B685" s="15" t="s">
        <v>998</v>
      </c>
      <c r="C685" s="16" t="s">
        <v>562</v>
      </c>
      <c r="D685" s="16" t="s">
        <v>107</v>
      </c>
      <c r="E685" s="41">
        <v>143.4798191489362</v>
      </c>
      <c r="F685" s="21">
        <f t="shared" si="89"/>
        <v>157.00653610573826</v>
      </c>
      <c r="G685" s="21">
        <f t="shared" si="81"/>
        <v>153.98717964216638</v>
      </c>
      <c r="H685" s="21">
        <f t="shared" si="82"/>
        <v>153.98717964216638</v>
      </c>
      <c r="I685" s="23">
        <f t="shared" si="80"/>
        <v>2001.8333353481628</v>
      </c>
      <c r="J685" s="36">
        <f t="shared" si="83"/>
        <v>2001.8333353481628</v>
      </c>
    </row>
    <row r="686" spans="1:10">
      <c r="A686" s="15" t="s">
        <v>62</v>
      </c>
      <c r="B686" s="15" t="s">
        <v>999</v>
      </c>
      <c r="C686" s="16" t="s">
        <v>562</v>
      </c>
      <c r="D686" s="16" t="s">
        <v>52</v>
      </c>
      <c r="E686" s="41">
        <v>300.93915063829786</v>
      </c>
      <c r="F686" s="21">
        <f t="shared" si="89"/>
        <v>329.31051837524177</v>
      </c>
      <c r="G686" s="21">
        <f t="shared" si="81"/>
        <v>322.97762379110253</v>
      </c>
      <c r="H686" s="21">
        <f t="shared" si="82"/>
        <v>322.97762379110253</v>
      </c>
      <c r="I686" s="23">
        <f t="shared" si="80"/>
        <v>4198.709109284333</v>
      </c>
      <c r="J686" s="36">
        <f t="shared" si="83"/>
        <v>4198.709109284333</v>
      </c>
    </row>
    <row r="687" spans="1:10">
      <c r="A687" s="15" t="s">
        <v>450</v>
      </c>
      <c r="B687" s="15" t="s">
        <v>999</v>
      </c>
      <c r="C687" s="16" t="s">
        <v>562</v>
      </c>
      <c r="D687" s="16" t="s">
        <v>107</v>
      </c>
      <c r="E687" s="41">
        <v>196.67342680851064</v>
      </c>
      <c r="F687" s="21">
        <f t="shared" si="89"/>
        <v>215.21502933591231</v>
      </c>
      <c r="G687" s="21">
        <f t="shared" si="81"/>
        <v>211.07627877176017</v>
      </c>
      <c r="H687" s="21">
        <f t="shared" si="82"/>
        <v>211.07627877176017</v>
      </c>
      <c r="I687" s="23">
        <f t="shared" si="80"/>
        <v>2743.9916240328821</v>
      </c>
      <c r="J687" s="36">
        <f t="shared" si="83"/>
        <v>2743.9916240328821</v>
      </c>
    </row>
    <row r="688" spans="1:10">
      <c r="A688" s="15" t="s">
        <v>61</v>
      </c>
      <c r="B688" s="15" t="s">
        <v>1000</v>
      </c>
      <c r="C688" s="16" t="s">
        <v>562</v>
      </c>
      <c r="D688" s="16" t="s">
        <v>52</v>
      </c>
      <c r="E688" s="41">
        <v>342.94468212765963</v>
      </c>
      <c r="F688" s="21">
        <f t="shared" si="89"/>
        <v>375.276167311412</v>
      </c>
      <c r="G688" s="21">
        <f t="shared" si="81"/>
        <v>368.05931794003868</v>
      </c>
      <c r="H688" s="21">
        <f t="shared" si="82"/>
        <v>368.05931794003868</v>
      </c>
      <c r="I688" s="23">
        <f t="shared" si="80"/>
        <v>4784.7711332205026</v>
      </c>
      <c r="J688" s="36">
        <f t="shared" si="83"/>
        <v>4784.7711332205026</v>
      </c>
    </row>
    <row r="689" spans="1:10">
      <c r="A689" s="15" t="s">
        <v>152</v>
      </c>
      <c r="B689" s="15" t="s">
        <v>1000</v>
      </c>
      <c r="C689" s="16" t="s">
        <v>562</v>
      </c>
      <c r="D689" s="16" t="s">
        <v>107</v>
      </c>
      <c r="E689" s="41">
        <v>260.29584</v>
      </c>
      <c r="F689" s="21">
        <f t="shared" si="89"/>
        <v>284.8355151515151</v>
      </c>
      <c r="G689" s="21">
        <f t="shared" si="81"/>
        <v>279.35790909090906</v>
      </c>
      <c r="H689" s="21">
        <f t="shared" si="82"/>
        <v>279.35790909090906</v>
      </c>
      <c r="I689" s="23">
        <f t="shared" si="80"/>
        <v>3631.6528181818176</v>
      </c>
      <c r="J689" s="36">
        <f t="shared" si="83"/>
        <v>3631.6528181818176</v>
      </c>
    </row>
    <row r="690" spans="1:10">
      <c r="A690" s="15" t="s">
        <v>594</v>
      </c>
      <c r="B690" s="15" t="s">
        <v>1001</v>
      </c>
      <c r="C690" s="16" t="s">
        <v>562</v>
      </c>
      <c r="D690" s="16" t="s">
        <v>52</v>
      </c>
      <c r="E690" s="41">
        <v>10.830772340425533</v>
      </c>
      <c r="F690" s="21">
        <f t="shared" si="89"/>
        <v>11.851855254674405</v>
      </c>
      <c r="G690" s="21">
        <f t="shared" si="81"/>
        <v>11.623934961315282</v>
      </c>
      <c r="H690" s="21">
        <f t="shared" si="82"/>
        <v>11.623934961315282</v>
      </c>
      <c r="I690" s="23">
        <f t="shared" si="80"/>
        <v>151.11115449709865</v>
      </c>
      <c r="J690" s="36">
        <f t="shared" si="83"/>
        <v>151.11115449709865</v>
      </c>
    </row>
    <row r="691" spans="1:10">
      <c r="A691" s="15" t="s">
        <v>603</v>
      </c>
      <c r="B691" s="15" t="s">
        <v>1001</v>
      </c>
      <c r="C691" s="16" t="s">
        <v>562</v>
      </c>
      <c r="D691" s="16" t="s">
        <v>54</v>
      </c>
      <c r="E691" s="41">
        <v>5.2032370212765953</v>
      </c>
      <c r="F691" s="21">
        <f t="shared" si="89"/>
        <v>5.6937778852353302</v>
      </c>
      <c r="G691" s="21">
        <f t="shared" si="81"/>
        <v>5.5842821566731127</v>
      </c>
      <c r="H691" s="21">
        <f t="shared" si="82"/>
        <v>5.5842821566731127</v>
      </c>
      <c r="I691" s="23">
        <f t="shared" si="80"/>
        <v>72.595668036750467</v>
      </c>
      <c r="J691" s="36">
        <f t="shared" si="83"/>
        <v>72.595668036750467</v>
      </c>
    </row>
    <row r="692" spans="1:10">
      <c r="A692" s="15" t="s">
        <v>134</v>
      </c>
      <c r="B692" s="15" t="s">
        <v>1001</v>
      </c>
      <c r="C692" s="16" t="s">
        <v>562</v>
      </c>
      <c r="D692" s="16" t="s">
        <v>561</v>
      </c>
      <c r="E692" s="41">
        <v>2.5457897872340429</v>
      </c>
      <c r="F692" s="21">
        <f t="shared" si="89"/>
        <v>2.7857969052224374</v>
      </c>
      <c r="G692" s="21">
        <f t="shared" si="81"/>
        <v>2.7322238878143135</v>
      </c>
      <c r="H692" s="21">
        <f t="shared" si="82"/>
        <v>2.7322238878143135</v>
      </c>
      <c r="I692" s="23">
        <f t="shared" si="80"/>
        <v>35.518910541586074</v>
      </c>
      <c r="J692" s="36">
        <f t="shared" si="83"/>
        <v>35.518910541586074</v>
      </c>
    </row>
    <row r="693" spans="1:10">
      <c r="A693" s="15" t="s">
        <v>1002</v>
      </c>
      <c r="B693" s="15" t="s">
        <v>1001</v>
      </c>
      <c r="C693" s="16" t="s">
        <v>562</v>
      </c>
      <c r="D693" s="16" t="s">
        <v>107</v>
      </c>
      <c r="E693" s="41">
        <v>6.9651063828000011</v>
      </c>
      <c r="F693" s="21">
        <f t="shared" si="89"/>
        <v>7.6217494087878794</v>
      </c>
      <c r="G693" s="21">
        <f t="shared" si="81"/>
        <v>7.4751773047727283</v>
      </c>
      <c r="H693" s="21">
        <f t="shared" si="82"/>
        <v>7.4751773047727283</v>
      </c>
      <c r="I693" s="23">
        <f t="shared" si="80"/>
        <v>97.177304962045469</v>
      </c>
      <c r="J693" s="36">
        <f t="shared" si="83"/>
        <v>97.177304962045469</v>
      </c>
    </row>
    <row r="694" spans="1:10">
      <c r="A694" s="15" t="s">
        <v>104</v>
      </c>
      <c r="B694" s="15" t="s">
        <v>1006</v>
      </c>
      <c r="C694" s="16" t="s">
        <v>562</v>
      </c>
      <c r="D694" s="16" t="s">
        <v>561</v>
      </c>
      <c r="E694" s="41">
        <v>2.4341323404255317</v>
      </c>
      <c r="F694" s="21">
        <f t="shared" si="89"/>
        <v>2.6636128304319793</v>
      </c>
      <c r="G694" s="21">
        <f t="shared" si="81"/>
        <v>2.6123895067698255</v>
      </c>
      <c r="H694" s="21">
        <f t="shared" si="82"/>
        <v>2.6123895067698255</v>
      </c>
      <c r="I694" s="23">
        <f t="shared" si="80"/>
        <v>33.961063588007733</v>
      </c>
      <c r="J694" s="36">
        <f t="shared" si="83"/>
        <v>33.961063588007733</v>
      </c>
    </row>
    <row r="695" spans="1:10">
      <c r="A695" s="15" t="s">
        <v>1005</v>
      </c>
      <c r="B695" s="15" t="s">
        <v>1006</v>
      </c>
      <c r="C695" s="16" t="s">
        <v>562</v>
      </c>
      <c r="D695" s="16" t="s">
        <v>107</v>
      </c>
      <c r="E695" s="41">
        <v>7.4001702132</v>
      </c>
      <c r="F695" s="21">
        <f t="shared" si="89"/>
        <v>8.097829357878787</v>
      </c>
      <c r="G695" s="21">
        <f t="shared" si="81"/>
        <v>7.9421018702272717</v>
      </c>
      <c r="H695" s="21">
        <f t="shared" si="82"/>
        <v>7.9421018702272717</v>
      </c>
      <c r="I695" s="23">
        <f t="shared" si="80"/>
        <v>103.24732431295453</v>
      </c>
      <c r="J695" s="36">
        <f t="shared" si="83"/>
        <v>103.24732431295453</v>
      </c>
    </row>
    <row r="696" spans="1:10">
      <c r="A696" s="15" t="s">
        <v>1004</v>
      </c>
      <c r="B696" s="15" t="s">
        <v>1006</v>
      </c>
      <c r="C696" s="16" t="s">
        <v>562</v>
      </c>
      <c r="D696" s="16" t="s">
        <v>54</v>
      </c>
      <c r="E696" s="41">
        <v>6.0868085112000001</v>
      </c>
      <c r="F696" s="21">
        <f t="shared" si="89"/>
        <v>6.6606490442424242</v>
      </c>
      <c r="G696" s="21">
        <f t="shared" si="81"/>
        <v>6.5325596395454548</v>
      </c>
      <c r="H696" s="21">
        <f t="shared" si="82"/>
        <v>6.5325596395454548</v>
      </c>
      <c r="I696" s="23">
        <f t="shared" si="80"/>
        <v>84.923275314090915</v>
      </c>
      <c r="J696" s="36">
        <f t="shared" si="83"/>
        <v>84.923275314090915</v>
      </c>
    </row>
    <row r="697" spans="1:10">
      <c r="A697" s="15" t="s">
        <v>1003</v>
      </c>
      <c r="B697" s="15" t="s">
        <v>1006</v>
      </c>
      <c r="C697" s="16" t="s">
        <v>562</v>
      </c>
      <c r="D697" s="16" t="s">
        <v>580</v>
      </c>
      <c r="E697" s="41">
        <v>2.9576170211999995</v>
      </c>
      <c r="F697" s="21">
        <f t="shared" si="89"/>
        <v>3.2364496023232316</v>
      </c>
      <c r="G697" s="21">
        <f t="shared" si="81"/>
        <v>3.174210186893939</v>
      </c>
      <c r="H697" s="21">
        <f t="shared" si="82"/>
        <v>3.174210186893939</v>
      </c>
      <c r="I697" s="23">
        <f t="shared" si="80"/>
        <v>41.264732429621205</v>
      </c>
      <c r="J697" s="36">
        <f t="shared" si="83"/>
        <v>41.264732429621205</v>
      </c>
    </row>
    <row r="698" spans="1:10">
      <c r="A698" s="19" t="s">
        <v>230</v>
      </c>
      <c r="B698" s="19" t="s">
        <v>1007</v>
      </c>
      <c r="C698" s="16" t="s">
        <v>562</v>
      </c>
      <c r="D698" s="16" t="s">
        <v>561</v>
      </c>
      <c r="E698" s="41">
        <v>9.7365293617021269</v>
      </c>
      <c r="F698" s="21">
        <f t="shared" si="89"/>
        <v>10.654451321727917</v>
      </c>
      <c r="G698" s="21">
        <f t="shared" si="81"/>
        <v>10.449558027079302</v>
      </c>
      <c r="H698" s="21">
        <f t="shared" si="82"/>
        <v>10.449558027079302</v>
      </c>
      <c r="I698" s="23">
        <f t="shared" ref="I698:I738" si="98">F698*$I$9</f>
        <v>135.84425435203093</v>
      </c>
      <c r="J698" s="36">
        <f>I698*(1-$I$10/100)</f>
        <v>135.84425435203093</v>
      </c>
    </row>
    <row r="699" spans="1:10">
      <c r="A699" s="19" t="s">
        <v>229</v>
      </c>
      <c r="B699" s="19" t="s">
        <v>1007</v>
      </c>
      <c r="C699" s="16" t="s">
        <v>562</v>
      </c>
      <c r="D699" s="16" t="s">
        <v>561</v>
      </c>
      <c r="E699" s="41">
        <v>3.3720548936170212</v>
      </c>
      <c r="F699" s="21">
        <f t="shared" si="89"/>
        <v>3.6899590586718243</v>
      </c>
      <c r="G699" s="21">
        <f t="shared" ref="G699:G738" si="99">I699/$G$8</f>
        <v>3.6189983075435199</v>
      </c>
      <c r="H699" s="21">
        <f t="shared" ref="H699:H760" si="100">J699/$G$8</f>
        <v>3.6189983075435199</v>
      </c>
      <c r="I699" s="23">
        <f t="shared" si="98"/>
        <v>47.046977998065756</v>
      </c>
      <c r="J699" s="36">
        <f>I699*(1-$I$10/100)</f>
        <v>47.046977998065756</v>
      </c>
    </row>
    <row r="700" spans="1:10">
      <c r="A700" s="19" t="s">
        <v>1008</v>
      </c>
      <c r="B700" s="19" t="s">
        <v>1007</v>
      </c>
      <c r="C700" s="16" t="s">
        <v>562</v>
      </c>
      <c r="D700" s="16" t="s">
        <v>54</v>
      </c>
      <c r="E700" s="41">
        <v>6.4932765959999994</v>
      </c>
      <c r="F700" s="21">
        <f t="shared" si="89"/>
        <v>7.105437352525251</v>
      </c>
      <c r="G700" s="21">
        <f t="shared" si="99"/>
        <v>6.96879432651515</v>
      </c>
      <c r="H700" s="21">
        <f t="shared" si="100"/>
        <v>6.96879432651515</v>
      </c>
      <c r="I700" s="23">
        <f t="shared" si="98"/>
        <v>90.594326244696944</v>
      </c>
      <c r="J700" s="36">
        <f>I700*(1-$I$10/100)</f>
        <v>90.594326244696944</v>
      </c>
    </row>
    <row r="701" spans="1:10">
      <c r="A701" s="19" t="s">
        <v>1009</v>
      </c>
      <c r="B701" s="19" t="s">
        <v>1007</v>
      </c>
      <c r="C701" s="16" t="s">
        <v>562</v>
      </c>
      <c r="D701" s="16" t="s">
        <v>580</v>
      </c>
      <c r="E701" s="41">
        <v>3.8420425535999998</v>
      </c>
      <c r="F701" s="21">
        <f t="shared" si="89"/>
        <v>4.2042553195959593</v>
      </c>
      <c r="G701" s="21">
        <f t="shared" si="99"/>
        <v>4.1234042557575759</v>
      </c>
      <c r="H701" s="21">
        <f t="shared" si="100"/>
        <v>4.1234042557575759</v>
      </c>
      <c r="I701" s="23">
        <f t="shared" si="98"/>
        <v>53.604255324848481</v>
      </c>
      <c r="J701" s="36">
        <f>I701*(1-$I$10/100)</f>
        <v>53.604255324848481</v>
      </c>
    </row>
    <row r="702" spans="1:10">
      <c r="A702" s="15" t="s">
        <v>209</v>
      </c>
      <c r="B702" s="15" t="s">
        <v>1010</v>
      </c>
      <c r="C702" s="16" t="s">
        <v>562</v>
      </c>
      <c r="D702" s="16" t="s">
        <v>52</v>
      </c>
      <c r="E702" s="41">
        <v>11.858020851063831</v>
      </c>
      <c r="F702" s="21">
        <f t="shared" si="89"/>
        <v>12.975948742746617</v>
      </c>
      <c r="G702" s="21">
        <f t="shared" si="99"/>
        <v>12.726411266924568</v>
      </c>
      <c r="H702" s="21">
        <f t="shared" si="100"/>
        <v>12.726411266924568</v>
      </c>
      <c r="I702" s="23">
        <f t="shared" si="98"/>
        <v>165.44334647001938</v>
      </c>
      <c r="J702" s="36">
        <f t="shared" si="83"/>
        <v>165.44334647001938</v>
      </c>
    </row>
    <row r="703" spans="1:10">
      <c r="A703" s="15" t="s">
        <v>118</v>
      </c>
      <c r="B703" s="15" t="s">
        <v>1010</v>
      </c>
      <c r="C703" s="16" t="s">
        <v>562</v>
      </c>
      <c r="D703" s="16" t="s">
        <v>54</v>
      </c>
      <c r="E703" s="41">
        <v>7.0344191489361707</v>
      </c>
      <c r="F703" s="21">
        <f t="shared" si="89"/>
        <v>7.6975967117988393</v>
      </c>
      <c r="G703" s="21">
        <f t="shared" si="99"/>
        <v>7.5495660058027081</v>
      </c>
      <c r="H703" s="21">
        <f t="shared" si="100"/>
        <v>7.5495660058027081</v>
      </c>
      <c r="I703" s="23">
        <f t="shared" si="98"/>
        <v>98.144358075435207</v>
      </c>
      <c r="J703" s="36">
        <f t="shared" si="83"/>
        <v>98.144358075435207</v>
      </c>
    </row>
    <row r="704" spans="1:10">
      <c r="A704" s="15" t="s">
        <v>148</v>
      </c>
      <c r="B704" s="15" t="s">
        <v>1010</v>
      </c>
      <c r="C704" s="16" t="s">
        <v>562</v>
      </c>
      <c r="D704" s="16" t="s">
        <v>107</v>
      </c>
      <c r="E704" s="41">
        <v>6.7217782978723406</v>
      </c>
      <c r="F704" s="21">
        <f t="shared" si="89"/>
        <v>7.3554813023855568</v>
      </c>
      <c r="G704" s="21">
        <f t="shared" si="99"/>
        <v>7.2140297388781427</v>
      </c>
      <c r="H704" s="21">
        <f t="shared" si="100"/>
        <v>7.2140297388781427</v>
      </c>
      <c r="I704" s="23">
        <f t="shared" si="98"/>
        <v>93.782386605415851</v>
      </c>
      <c r="J704" s="36">
        <f t="shared" si="83"/>
        <v>93.782386605415851</v>
      </c>
    </row>
    <row r="705" spans="1:10">
      <c r="A705" s="15" t="s">
        <v>208</v>
      </c>
      <c r="B705" s="15" t="s">
        <v>1011</v>
      </c>
      <c r="C705" s="16" t="s">
        <v>562</v>
      </c>
      <c r="D705" s="16" t="s">
        <v>52</v>
      </c>
      <c r="E705" s="41">
        <v>12.661954468085103</v>
      </c>
      <c r="F705" s="21">
        <f t="shared" si="89"/>
        <v>13.855674081237908</v>
      </c>
      <c r="G705" s="21">
        <f t="shared" si="99"/>
        <v>13.589218810444871</v>
      </c>
      <c r="H705" s="21">
        <f t="shared" si="100"/>
        <v>13.589218810444871</v>
      </c>
      <c r="I705" s="23">
        <f t="shared" si="98"/>
        <v>176.65984453578332</v>
      </c>
      <c r="J705" s="36">
        <f t="shared" si="83"/>
        <v>176.65984453578332</v>
      </c>
    </row>
    <row r="706" spans="1:10">
      <c r="A706" s="15" t="s">
        <v>119</v>
      </c>
      <c r="B706" s="15" t="s">
        <v>1011</v>
      </c>
      <c r="C706" s="16" t="s">
        <v>562</v>
      </c>
      <c r="D706" s="16" t="s">
        <v>54</v>
      </c>
      <c r="E706" s="41">
        <v>7.7936897872340429</v>
      </c>
      <c r="F706" s="21">
        <f t="shared" si="89"/>
        <v>8.5284484203739517</v>
      </c>
      <c r="G706" s="21">
        <f t="shared" si="99"/>
        <v>8.3644397969052218</v>
      </c>
      <c r="H706" s="21">
        <f t="shared" si="100"/>
        <v>8.3644397969052218</v>
      </c>
      <c r="I706" s="23">
        <f t="shared" si="98"/>
        <v>108.73771735976788</v>
      </c>
      <c r="J706" s="36">
        <f t="shared" si="83"/>
        <v>108.73771735976788</v>
      </c>
    </row>
    <row r="707" spans="1:10">
      <c r="A707" s="15" t="s">
        <v>147</v>
      </c>
      <c r="B707" s="15" t="s">
        <v>1011</v>
      </c>
      <c r="C707" s="16" t="s">
        <v>562</v>
      </c>
      <c r="D707" s="16" t="s">
        <v>107</v>
      </c>
      <c r="E707" s="41">
        <v>7.4140544680851059</v>
      </c>
      <c r="F707" s="21">
        <f t="shared" si="89"/>
        <v>8.1130225660863946</v>
      </c>
      <c r="G707" s="21">
        <f t="shared" si="99"/>
        <v>7.957002901353964</v>
      </c>
      <c r="H707" s="21">
        <f t="shared" si="100"/>
        <v>7.957002901353964</v>
      </c>
      <c r="I707" s="23">
        <f t="shared" si="98"/>
        <v>103.44103771760153</v>
      </c>
      <c r="J707" s="36">
        <f t="shared" si="83"/>
        <v>103.44103771760153</v>
      </c>
    </row>
    <row r="708" spans="1:10">
      <c r="A708" s="15" t="s">
        <v>211</v>
      </c>
      <c r="B708" s="15" t="s">
        <v>1012</v>
      </c>
      <c r="C708" s="16" t="s">
        <v>562</v>
      </c>
      <c r="D708" s="16" t="s">
        <v>52</v>
      </c>
      <c r="E708" s="41">
        <v>12.393976595744681</v>
      </c>
      <c r="F708" s="21">
        <f t="shared" si="89"/>
        <v>13.562432301740809</v>
      </c>
      <c r="G708" s="21">
        <f t="shared" si="99"/>
        <v>13.301616295938102</v>
      </c>
      <c r="H708" s="21">
        <f t="shared" si="100"/>
        <v>13.301616295938102</v>
      </c>
      <c r="I708" s="23">
        <f t="shared" si="98"/>
        <v>172.92101184719533</v>
      </c>
      <c r="J708" s="36">
        <f t="shared" ref="J708:J715" si="101">I708*(1-$I$10/100)</f>
        <v>172.92101184719533</v>
      </c>
    </row>
    <row r="709" spans="1:10">
      <c r="A709" s="15" t="s">
        <v>120</v>
      </c>
      <c r="B709" s="15" t="s">
        <v>1012</v>
      </c>
      <c r="C709" s="16" t="s">
        <v>562</v>
      </c>
      <c r="D709" s="16" t="s">
        <v>54</v>
      </c>
      <c r="E709" s="41">
        <v>7.5703748936170205</v>
      </c>
      <c r="F709" s="21">
        <f t="shared" si="89"/>
        <v>8.2840802707930354</v>
      </c>
      <c r="G709" s="21">
        <f t="shared" si="99"/>
        <v>8.1247710348162467</v>
      </c>
      <c r="H709" s="21">
        <f t="shared" si="100"/>
        <v>8.1247710348162467</v>
      </c>
      <c r="I709" s="23">
        <f t="shared" si="98"/>
        <v>105.6220234526112</v>
      </c>
      <c r="J709" s="36">
        <f t="shared" si="101"/>
        <v>105.6220234526112</v>
      </c>
    </row>
    <row r="710" spans="1:10">
      <c r="A710" s="15" t="s">
        <v>150</v>
      </c>
      <c r="B710" s="15" t="s">
        <v>1012</v>
      </c>
      <c r="C710" s="16" t="s">
        <v>562</v>
      </c>
      <c r="D710" s="16" t="s">
        <v>107</v>
      </c>
      <c r="E710" s="41">
        <v>7.1907395744680844</v>
      </c>
      <c r="F710" s="21">
        <f t="shared" si="89"/>
        <v>7.8686544165054793</v>
      </c>
      <c r="G710" s="21">
        <f t="shared" si="99"/>
        <v>7.7173341392649899</v>
      </c>
      <c r="H710" s="21">
        <f t="shared" si="100"/>
        <v>7.7173341392649899</v>
      </c>
      <c r="I710" s="23">
        <f t="shared" si="98"/>
        <v>100.32534381044486</v>
      </c>
      <c r="J710" s="36">
        <f t="shared" si="101"/>
        <v>100.32534381044486</v>
      </c>
    </row>
    <row r="711" spans="1:10">
      <c r="A711" s="15" t="s">
        <v>358</v>
      </c>
      <c r="B711" s="15" t="s">
        <v>1012</v>
      </c>
      <c r="C711" s="16" t="s">
        <v>562</v>
      </c>
      <c r="D711" s="16" t="s">
        <v>8</v>
      </c>
      <c r="E711" s="41">
        <v>11.255070638297873</v>
      </c>
      <c r="F711" s="21">
        <f t="shared" si="89"/>
        <v>12.316154738878142</v>
      </c>
      <c r="G711" s="21">
        <f t="shared" si="99"/>
        <v>12.079305609284331</v>
      </c>
      <c r="H711" s="21">
        <f t="shared" si="100"/>
        <v>12.079305609284331</v>
      </c>
      <c r="I711" s="23">
        <f t="shared" si="98"/>
        <v>157.03097292069631</v>
      </c>
      <c r="J711" s="36">
        <f t="shared" si="101"/>
        <v>157.03097292069631</v>
      </c>
    </row>
    <row r="712" spans="1:10">
      <c r="A712" s="15" t="s">
        <v>210</v>
      </c>
      <c r="B712" s="15" t="s">
        <v>1013</v>
      </c>
      <c r="C712" s="16" t="s">
        <v>562</v>
      </c>
      <c r="D712" s="16" t="s">
        <v>52</v>
      </c>
      <c r="E712" s="41">
        <v>13.197910212765954</v>
      </c>
      <c r="F712" s="21">
        <f t="shared" si="89"/>
        <v>14.442157640232104</v>
      </c>
      <c r="G712" s="21">
        <f t="shared" si="99"/>
        <v>14.16442383945841</v>
      </c>
      <c r="H712" s="21">
        <f t="shared" si="100"/>
        <v>14.16442383945841</v>
      </c>
      <c r="I712" s="23">
        <f t="shared" si="98"/>
        <v>184.13750991295933</v>
      </c>
      <c r="J712" s="36">
        <f t="shared" si="101"/>
        <v>184.13750991295933</v>
      </c>
    </row>
    <row r="713" spans="1:10">
      <c r="A713" s="15" t="s">
        <v>121</v>
      </c>
      <c r="B713" s="15" t="s">
        <v>1013</v>
      </c>
      <c r="C713" s="16" t="s">
        <v>562</v>
      </c>
      <c r="D713" s="16" t="s">
        <v>54</v>
      </c>
      <c r="E713" s="41">
        <v>8.2849825531914867</v>
      </c>
      <c r="F713" s="21">
        <f t="shared" si="89"/>
        <v>9.0660583494519624</v>
      </c>
      <c r="G713" s="21">
        <f t="shared" si="99"/>
        <v>8.8917110735009626</v>
      </c>
      <c r="H713" s="21">
        <f t="shared" si="100"/>
        <v>8.8917110735009626</v>
      </c>
      <c r="I713" s="23">
        <f t="shared" si="98"/>
        <v>115.59224395551252</v>
      </c>
      <c r="J713" s="36">
        <f t="shared" si="101"/>
        <v>115.59224395551252</v>
      </c>
    </row>
    <row r="714" spans="1:10">
      <c r="A714" s="15" t="s">
        <v>149</v>
      </c>
      <c r="B714" s="15" t="s">
        <v>1013</v>
      </c>
      <c r="C714" s="16" t="s">
        <v>562</v>
      </c>
      <c r="D714" s="16" t="s">
        <v>107</v>
      </c>
      <c r="E714" s="41">
        <v>7.9053472340425515</v>
      </c>
      <c r="F714" s="21">
        <f t="shared" si="89"/>
        <v>8.6506324951644071</v>
      </c>
      <c r="G714" s="21">
        <f t="shared" si="99"/>
        <v>8.4842741779497075</v>
      </c>
      <c r="H714" s="21">
        <f t="shared" si="100"/>
        <v>8.4842741779497075</v>
      </c>
      <c r="I714" s="23">
        <f t="shared" si="98"/>
        <v>110.29556431334619</v>
      </c>
      <c r="J714" s="36">
        <f t="shared" si="101"/>
        <v>110.29556431334619</v>
      </c>
    </row>
    <row r="715" spans="1:10">
      <c r="A715" s="15" t="s">
        <v>357</v>
      </c>
      <c r="B715" s="15" t="s">
        <v>1013</v>
      </c>
      <c r="C715" s="16" t="s">
        <v>562</v>
      </c>
      <c r="D715" s="16" t="s">
        <v>8</v>
      </c>
      <c r="E715" s="41">
        <v>12.014341276595742</v>
      </c>
      <c r="F715" s="21">
        <f t="shared" si="89"/>
        <v>13.147006447453252</v>
      </c>
      <c r="G715" s="21">
        <f t="shared" si="99"/>
        <v>12.894179400386843</v>
      </c>
      <c r="H715" s="21">
        <f t="shared" si="100"/>
        <v>12.894179400386843</v>
      </c>
      <c r="I715" s="23">
        <f t="shared" si="98"/>
        <v>167.62433220502896</v>
      </c>
      <c r="J715" s="36">
        <f t="shared" si="101"/>
        <v>167.62433220502896</v>
      </c>
    </row>
    <row r="716" spans="1:10">
      <c r="A716" s="15" t="s">
        <v>1016</v>
      </c>
      <c r="B716" s="15" t="s">
        <v>1015</v>
      </c>
      <c r="C716" s="16" t="s">
        <v>562</v>
      </c>
      <c r="D716" s="16" t="s">
        <v>52</v>
      </c>
      <c r="E716" s="41">
        <v>12.730212767999999</v>
      </c>
      <c r="F716" s="21">
        <f t="shared" si="89"/>
        <v>13.930367507070706</v>
      </c>
      <c r="G716" s="21">
        <f t="shared" si="99"/>
        <v>13.662475824242422</v>
      </c>
      <c r="H716" s="21">
        <f t="shared" si="100"/>
        <v>13.662475824242422</v>
      </c>
      <c r="I716" s="23">
        <f t="shared" si="98"/>
        <v>177.6121857151515</v>
      </c>
      <c r="J716" s="36">
        <f t="shared" ref="J716:J721" si="102">I716*(1-$I$10/100)</f>
        <v>177.6121857151515</v>
      </c>
    </row>
    <row r="717" spans="1:10">
      <c r="A717" s="15" t="s">
        <v>1017</v>
      </c>
      <c r="B717" s="15" t="s">
        <v>1015</v>
      </c>
      <c r="C717" s="16" t="s">
        <v>562</v>
      </c>
      <c r="D717" s="16" t="s">
        <v>54</v>
      </c>
      <c r="E717" s="41">
        <v>9.8451063827999992</v>
      </c>
      <c r="F717" s="21">
        <f t="shared" ref="F717:F780" si="103">E717*G$8/11.88</f>
        <v>10.77326456030303</v>
      </c>
      <c r="G717" s="21">
        <f t="shared" si="99"/>
        <v>10.566086395681818</v>
      </c>
      <c r="H717" s="21">
        <f t="shared" si="100"/>
        <v>10.566086395681818</v>
      </c>
      <c r="I717" s="23">
        <f t="shared" si="98"/>
        <v>137.35912314386363</v>
      </c>
      <c r="J717" s="36">
        <f t="shared" si="102"/>
        <v>137.35912314386363</v>
      </c>
    </row>
    <row r="718" spans="1:10">
      <c r="A718" s="15" t="s">
        <v>1018</v>
      </c>
      <c r="B718" s="15" t="s">
        <v>1015</v>
      </c>
      <c r="C718" s="16" t="s">
        <v>562</v>
      </c>
      <c r="D718" s="16" t="s">
        <v>107</v>
      </c>
      <c r="E718" s="41">
        <v>8.016</v>
      </c>
      <c r="F718" s="21">
        <f t="shared" si="103"/>
        <v>8.7717171717171709</v>
      </c>
      <c r="G718" s="21">
        <f t="shared" si="99"/>
        <v>8.6030303030303017</v>
      </c>
      <c r="H718" s="21">
        <f t="shared" si="100"/>
        <v>8.6030303030303017</v>
      </c>
      <c r="I718" s="23">
        <f t="shared" si="98"/>
        <v>111.83939393939393</v>
      </c>
      <c r="J718" s="36">
        <f t="shared" si="102"/>
        <v>111.83939393939393</v>
      </c>
    </row>
    <row r="719" spans="1:10">
      <c r="A719" s="19" t="s">
        <v>228</v>
      </c>
      <c r="B719" s="15" t="s">
        <v>1014</v>
      </c>
      <c r="C719" s="16" t="s">
        <v>562</v>
      </c>
      <c r="D719" s="16" t="s">
        <v>52</v>
      </c>
      <c r="E719" s="41">
        <v>13.197910212765954</v>
      </c>
      <c r="F719" s="21">
        <f t="shared" si="103"/>
        <v>14.442157640232104</v>
      </c>
      <c r="G719" s="21">
        <f t="shared" si="99"/>
        <v>14.16442383945841</v>
      </c>
      <c r="H719" s="21">
        <f t="shared" si="100"/>
        <v>14.16442383945841</v>
      </c>
      <c r="I719" s="23">
        <f t="shared" si="98"/>
        <v>184.13750991295933</v>
      </c>
      <c r="J719" s="36">
        <f t="shared" si="102"/>
        <v>184.13750991295933</v>
      </c>
    </row>
    <row r="720" spans="1:10">
      <c r="A720" s="19" t="s">
        <v>227</v>
      </c>
      <c r="B720" s="15" t="s">
        <v>1014</v>
      </c>
      <c r="C720" s="16" t="s">
        <v>562</v>
      </c>
      <c r="D720" s="16" t="s">
        <v>107</v>
      </c>
      <c r="E720" s="41">
        <v>8.2799999999999994</v>
      </c>
      <c r="F720" s="21">
        <f t="shared" si="103"/>
        <v>9.0606060606060588</v>
      </c>
      <c r="G720" s="21">
        <f t="shared" si="99"/>
        <v>8.8863636363636349</v>
      </c>
      <c r="H720" s="21">
        <f t="shared" si="100"/>
        <v>8.8863636363636349</v>
      </c>
      <c r="I720" s="23">
        <f t="shared" si="98"/>
        <v>115.52272727272725</v>
      </c>
      <c r="J720" s="36">
        <f t="shared" si="102"/>
        <v>115.52272727272725</v>
      </c>
    </row>
    <row r="721" spans="1:10">
      <c r="A721" s="19" t="s">
        <v>1019</v>
      </c>
      <c r="B721" s="15" t="s">
        <v>1014</v>
      </c>
      <c r="C721" s="16" t="s">
        <v>562</v>
      </c>
      <c r="D721" s="16" t="s">
        <v>54</v>
      </c>
      <c r="E721" s="41">
        <v>15.268085112</v>
      </c>
      <c r="F721" s="21">
        <f t="shared" si="103"/>
        <v>16.707500543434342</v>
      </c>
      <c r="G721" s="21">
        <f t="shared" si="99"/>
        <v>16.386202456060605</v>
      </c>
      <c r="H721" s="21">
        <f t="shared" si="100"/>
        <v>16.386202456060605</v>
      </c>
      <c r="I721" s="23">
        <f t="shared" si="98"/>
        <v>213.02063192878788</v>
      </c>
      <c r="J721" s="36">
        <f t="shared" si="102"/>
        <v>213.02063192878788</v>
      </c>
    </row>
    <row r="722" spans="1:10">
      <c r="A722" s="20" t="s">
        <v>1020</v>
      </c>
      <c r="B722" s="20" t="s">
        <v>1022</v>
      </c>
      <c r="C722" s="16" t="s">
        <v>562</v>
      </c>
      <c r="D722" s="16" t="s">
        <v>107</v>
      </c>
      <c r="E722" s="41">
        <v>10.438723404255322</v>
      </c>
      <c r="F722" s="21">
        <f t="shared" si="103"/>
        <v>11.422845476036967</v>
      </c>
      <c r="G722" s="21">
        <f t="shared" si="99"/>
        <v>11.203175370728562</v>
      </c>
      <c r="H722" s="21">
        <f t="shared" si="100"/>
        <v>11.203175370728562</v>
      </c>
      <c r="I722" s="23">
        <f t="shared" si="98"/>
        <v>145.64127981947132</v>
      </c>
      <c r="J722" s="36">
        <f>I722*(1-$I$10/100)</f>
        <v>145.64127981947132</v>
      </c>
    </row>
    <row r="723" spans="1:10">
      <c r="A723" s="20" t="s">
        <v>1021</v>
      </c>
      <c r="B723" s="20" t="s">
        <v>1023</v>
      </c>
      <c r="C723" s="16" t="s">
        <v>562</v>
      </c>
      <c r="D723" s="16" t="s">
        <v>107</v>
      </c>
      <c r="E723" s="41">
        <v>12.849702132000001</v>
      </c>
      <c r="F723" s="21">
        <f t="shared" si="103"/>
        <v>14.061121861616162</v>
      </c>
      <c r="G723" s="21">
        <f t="shared" si="99"/>
        <v>13.790715671969696</v>
      </c>
      <c r="H723" s="21">
        <f t="shared" si="100"/>
        <v>13.790715671969696</v>
      </c>
      <c r="I723" s="23">
        <f t="shared" si="98"/>
        <v>179.27930373560605</v>
      </c>
      <c r="J723" s="36">
        <f>I723*(1-$I$10/100)</f>
        <v>179.27930373560605</v>
      </c>
    </row>
    <row r="724" spans="1:10">
      <c r="A724" s="15" t="s">
        <v>59</v>
      </c>
      <c r="B724" s="15" t="s">
        <v>1026</v>
      </c>
      <c r="C724" s="16" t="s">
        <v>562</v>
      </c>
      <c r="D724" s="16" t="s">
        <v>52</v>
      </c>
      <c r="E724" s="41">
        <v>9.8928497872340397</v>
      </c>
      <c r="F724" s="21">
        <f t="shared" si="103"/>
        <v>10.825509026434554</v>
      </c>
      <c r="G724" s="21">
        <f t="shared" si="99"/>
        <v>10.617326160541582</v>
      </c>
      <c r="H724" s="21">
        <f t="shared" si="100"/>
        <v>10.617326160541582</v>
      </c>
      <c r="I724" s="23">
        <f t="shared" si="98"/>
        <v>138.02524008704057</v>
      </c>
      <c r="J724" s="36">
        <f t="shared" si="83"/>
        <v>138.02524008704057</v>
      </c>
    </row>
    <row r="725" spans="1:10">
      <c r="A725" s="15" t="s">
        <v>412</v>
      </c>
      <c r="B725" s="15" t="s">
        <v>1026</v>
      </c>
      <c r="C725" s="16" t="s">
        <v>562</v>
      </c>
      <c r="D725" s="16" t="s">
        <v>107</v>
      </c>
      <c r="E725" s="41">
        <v>2.7244417021276588</v>
      </c>
      <c r="F725" s="21">
        <f t="shared" si="103"/>
        <v>2.9812914248871687</v>
      </c>
      <c r="G725" s="21">
        <f t="shared" si="99"/>
        <v>2.923958897485492</v>
      </c>
      <c r="H725" s="21">
        <f t="shared" si="100"/>
        <v>2.923958897485492</v>
      </c>
      <c r="I725" s="23">
        <f t="shared" si="98"/>
        <v>38.011465667311398</v>
      </c>
      <c r="J725" s="36">
        <f t="shared" si="83"/>
        <v>38.011465667311398</v>
      </c>
    </row>
    <row r="726" spans="1:10">
      <c r="A726" s="15" t="s">
        <v>58</v>
      </c>
      <c r="B726" s="15" t="s">
        <v>1027</v>
      </c>
      <c r="C726" s="16" t="s">
        <v>562</v>
      </c>
      <c r="D726" s="16" t="s">
        <v>52</v>
      </c>
      <c r="E726" s="41">
        <v>10.339479574468083</v>
      </c>
      <c r="F726" s="21">
        <f t="shared" si="103"/>
        <v>11.314245325596387</v>
      </c>
      <c r="G726" s="21">
        <f t="shared" si="99"/>
        <v>11.096663684719534</v>
      </c>
      <c r="H726" s="21">
        <f t="shared" si="100"/>
        <v>11.096663684719534</v>
      </c>
      <c r="I726" s="23">
        <f t="shared" si="98"/>
        <v>144.25662790135394</v>
      </c>
      <c r="J726" s="36">
        <f t="shared" si="83"/>
        <v>144.25662790135394</v>
      </c>
    </row>
    <row r="727" spans="1:10">
      <c r="A727" s="15" t="s">
        <v>144</v>
      </c>
      <c r="B727" s="15" t="s">
        <v>1027</v>
      </c>
      <c r="C727" s="16" t="s">
        <v>562</v>
      </c>
      <c r="D727" s="16" t="s">
        <v>107</v>
      </c>
      <c r="E727" s="41">
        <v>3.0817455319148936</v>
      </c>
      <c r="F727" s="21">
        <f t="shared" si="103"/>
        <v>3.3722804642166344</v>
      </c>
      <c r="G727" s="21">
        <f t="shared" si="99"/>
        <v>3.307428916827853</v>
      </c>
      <c r="H727" s="21">
        <f t="shared" si="100"/>
        <v>3.307428916827853</v>
      </c>
      <c r="I727" s="23">
        <f t="shared" si="98"/>
        <v>42.99657591876209</v>
      </c>
      <c r="J727" s="36">
        <f t="shared" ref="J727:J857" si="104">I727*(1-$I$10/100)</f>
        <v>42.99657591876209</v>
      </c>
    </row>
    <row r="728" spans="1:10">
      <c r="A728" s="15" t="s">
        <v>60</v>
      </c>
      <c r="B728" s="15" t="s">
        <v>1028</v>
      </c>
      <c r="C728" s="16" t="s">
        <v>562</v>
      </c>
      <c r="D728" s="16" t="s">
        <v>52</v>
      </c>
      <c r="E728" s="41">
        <v>10.830772340425533</v>
      </c>
      <c r="F728" s="21">
        <f t="shared" si="103"/>
        <v>11.851855254674405</v>
      </c>
      <c r="G728" s="21">
        <f t="shared" si="99"/>
        <v>11.623934961315282</v>
      </c>
      <c r="H728" s="21">
        <f t="shared" si="100"/>
        <v>11.623934961315282</v>
      </c>
      <c r="I728" s="23">
        <f t="shared" si="98"/>
        <v>151.11115449709865</v>
      </c>
      <c r="J728" s="36">
        <f t="shared" si="104"/>
        <v>151.11115449709865</v>
      </c>
    </row>
    <row r="729" spans="1:10">
      <c r="A729" s="15" t="s">
        <v>145</v>
      </c>
      <c r="B729" s="15" t="s">
        <v>1028</v>
      </c>
      <c r="C729" s="16" t="s">
        <v>562</v>
      </c>
      <c r="D729" s="16" t="s">
        <v>107</v>
      </c>
      <c r="E729" s="41">
        <v>3.4167178723404255</v>
      </c>
      <c r="F729" s="21">
        <f t="shared" si="103"/>
        <v>3.7388326885880074</v>
      </c>
      <c r="G729" s="21">
        <f t="shared" si="99"/>
        <v>3.6669320599613147</v>
      </c>
      <c r="H729" s="21">
        <f t="shared" si="100"/>
        <v>3.6669320599613147</v>
      </c>
      <c r="I729" s="23">
        <f t="shared" si="98"/>
        <v>47.670116779497093</v>
      </c>
      <c r="J729" s="36">
        <f t="shared" si="104"/>
        <v>47.670116779497093</v>
      </c>
    </row>
    <row r="730" spans="1:10">
      <c r="A730" s="15" t="s">
        <v>244</v>
      </c>
      <c r="B730" s="15" t="s">
        <v>1029</v>
      </c>
      <c r="C730" s="16" t="s">
        <v>562</v>
      </c>
      <c r="D730" s="16" t="s">
        <v>52</v>
      </c>
      <c r="E730" s="41">
        <v>11.523048510638299</v>
      </c>
      <c r="F730" s="21">
        <f t="shared" si="103"/>
        <v>12.609396518375242</v>
      </c>
      <c r="G730" s="21">
        <f t="shared" si="99"/>
        <v>12.366908123791102</v>
      </c>
      <c r="H730" s="21">
        <f t="shared" si="100"/>
        <v>12.366908123791102</v>
      </c>
      <c r="I730" s="23">
        <f t="shared" si="98"/>
        <v>160.76980560928433</v>
      </c>
      <c r="J730" s="36">
        <f t="shared" si="104"/>
        <v>160.76980560928433</v>
      </c>
    </row>
    <row r="731" spans="1:10">
      <c r="A731" s="15" t="s">
        <v>381</v>
      </c>
      <c r="B731" s="15" t="s">
        <v>1029</v>
      </c>
      <c r="C731" s="16" t="s">
        <v>562</v>
      </c>
      <c r="D731" s="16" t="s">
        <v>107</v>
      </c>
      <c r="E731" s="41">
        <v>3.7963531914893607</v>
      </c>
      <c r="F731" s="21">
        <f t="shared" si="103"/>
        <v>4.1542585428755627</v>
      </c>
      <c r="G731" s="21">
        <f t="shared" si="99"/>
        <v>4.0743689555125711</v>
      </c>
      <c r="H731" s="21">
        <f t="shared" si="100"/>
        <v>4.0743689555125711</v>
      </c>
      <c r="I731" s="23">
        <f t="shared" si="98"/>
        <v>52.966796421663425</v>
      </c>
      <c r="J731" s="36">
        <f t="shared" si="104"/>
        <v>52.966796421663425</v>
      </c>
    </row>
    <row r="732" spans="1:10">
      <c r="A732" s="15" t="s">
        <v>247</v>
      </c>
      <c r="B732" s="15" t="s">
        <v>1030</v>
      </c>
      <c r="C732" s="16" t="s">
        <v>562</v>
      </c>
      <c r="D732" s="16" t="s">
        <v>52</v>
      </c>
      <c r="E732" s="41">
        <v>11.255070638297873</v>
      </c>
      <c r="F732" s="21">
        <f t="shared" si="103"/>
        <v>12.316154738878142</v>
      </c>
      <c r="G732" s="21">
        <f t="shared" si="99"/>
        <v>12.079305609284331</v>
      </c>
      <c r="H732" s="21">
        <f t="shared" si="100"/>
        <v>12.079305609284331</v>
      </c>
      <c r="I732" s="23">
        <f t="shared" si="98"/>
        <v>157.03097292069631</v>
      </c>
      <c r="J732" s="36">
        <f t="shared" si="104"/>
        <v>157.03097292069631</v>
      </c>
    </row>
    <row r="733" spans="1:10">
      <c r="A733" s="15" t="s">
        <v>382</v>
      </c>
      <c r="B733" s="15" t="s">
        <v>1030</v>
      </c>
      <c r="C733" s="16" t="s">
        <v>562</v>
      </c>
      <c r="D733" s="16" t="s">
        <v>107</v>
      </c>
      <c r="E733" s="41">
        <v>4.1759885106382981</v>
      </c>
      <c r="F733" s="21">
        <f t="shared" si="103"/>
        <v>4.5696843971631207</v>
      </c>
      <c r="G733" s="21">
        <f t="shared" si="99"/>
        <v>4.4818058510638306</v>
      </c>
      <c r="H733" s="21">
        <f t="shared" si="100"/>
        <v>4.4818058510638306</v>
      </c>
      <c r="I733" s="23">
        <f t="shared" si="98"/>
        <v>58.263476063829792</v>
      </c>
      <c r="J733" s="36">
        <f t="shared" si="104"/>
        <v>58.263476063829792</v>
      </c>
    </row>
    <row r="734" spans="1:10">
      <c r="A734" s="15" t="s">
        <v>328</v>
      </c>
      <c r="B734" s="15" t="s">
        <v>1031</v>
      </c>
      <c r="C734" s="16" t="s">
        <v>562</v>
      </c>
      <c r="D734" s="16" t="s">
        <v>52</v>
      </c>
      <c r="E734" s="41">
        <v>11.858020851063831</v>
      </c>
      <c r="F734" s="21">
        <f t="shared" si="103"/>
        <v>12.975948742746617</v>
      </c>
      <c r="G734" s="21">
        <f t="shared" si="99"/>
        <v>12.726411266924568</v>
      </c>
      <c r="H734" s="21">
        <f t="shared" si="100"/>
        <v>12.726411266924568</v>
      </c>
      <c r="I734" s="23">
        <f t="shared" si="98"/>
        <v>165.44334647001938</v>
      </c>
      <c r="J734" s="36">
        <f t="shared" si="104"/>
        <v>165.44334647001938</v>
      </c>
    </row>
    <row r="735" spans="1:10">
      <c r="A735" s="15" t="s">
        <v>151</v>
      </c>
      <c r="B735" s="15" t="s">
        <v>1031</v>
      </c>
      <c r="C735" s="16" t="s">
        <v>562</v>
      </c>
      <c r="D735" s="16" t="s">
        <v>107</v>
      </c>
      <c r="E735" s="41">
        <v>4.6002868085106376</v>
      </c>
      <c r="F735" s="21">
        <f t="shared" si="103"/>
        <v>5.0339838813668587</v>
      </c>
      <c r="G735" s="21">
        <f t="shared" si="99"/>
        <v>4.9371764990328808</v>
      </c>
      <c r="H735" s="21">
        <f t="shared" si="100"/>
        <v>4.9371764990328808</v>
      </c>
      <c r="I735" s="23">
        <f t="shared" si="98"/>
        <v>64.183294487427446</v>
      </c>
      <c r="J735" s="36">
        <f t="shared" si="104"/>
        <v>64.183294487427446</v>
      </c>
    </row>
    <row r="736" spans="1:10">
      <c r="A736" s="15" t="s">
        <v>1032</v>
      </c>
      <c r="B736" s="15" t="s">
        <v>1033</v>
      </c>
      <c r="C736" s="16" t="s">
        <v>562</v>
      </c>
      <c r="D736" s="16" t="s">
        <v>561</v>
      </c>
      <c r="E736" s="41">
        <v>81.007659575999995</v>
      </c>
      <c r="F736" s="21">
        <f t="shared" si="103"/>
        <v>88.644745327272716</v>
      </c>
      <c r="G736" s="21">
        <f t="shared" si="99"/>
        <v>86.940038686363621</v>
      </c>
      <c r="H736" s="21">
        <f t="shared" si="100"/>
        <v>86.940038686363621</v>
      </c>
      <c r="I736" s="23">
        <f t="shared" si="98"/>
        <v>1130.2205029227271</v>
      </c>
      <c r="J736" s="36">
        <f t="shared" si="104"/>
        <v>1130.2205029227271</v>
      </c>
    </row>
    <row r="737" spans="1:10">
      <c r="A737" s="15" t="s">
        <v>133</v>
      </c>
      <c r="B737" s="15" t="s">
        <v>1035</v>
      </c>
      <c r="C737" s="16" t="s">
        <v>562</v>
      </c>
      <c r="D737" s="16" t="s">
        <v>561</v>
      </c>
      <c r="E737" s="41">
        <v>417.21921574468087</v>
      </c>
      <c r="F737" s="21">
        <f t="shared" si="103"/>
        <v>456.55301386202444</v>
      </c>
      <c r="G737" s="21">
        <f t="shared" si="99"/>
        <v>447.77314821083166</v>
      </c>
      <c r="H737" s="21">
        <f t="shared" si="100"/>
        <v>447.77314821083166</v>
      </c>
      <c r="I737" s="23">
        <f t="shared" si="98"/>
        <v>5821.0509267408115</v>
      </c>
      <c r="J737" s="36">
        <f t="shared" si="104"/>
        <v>5821.0509267408115</v>
      </c>
    </row>
    <row r="738" spans="1:10">
      <c r="A738" s="15" t="s">
        <v>1034</v>
      </c>
      <c r="B738" s="15" t="s">
        <v>1035</v>
      </c>
      <c r="C738" s="16" t="s">
        <v>562</v>
      </c>
      <c r="D738" s="16" t="s">
        <v>107</v>
      </c>
      <c r="E738" s="41">
        <v>361.02127655999999</v>
      </c>
      <c r="F738" s="21">
        <f t="shared" si="103"/>
        <v>395.05695246464643</v>
      </c>
      <c r="G738" s="21">
        <f t="shared" si="99"/>
        <v>387.45970337878782</v>
      </c>
      <c r="H738" s="21">
        <f t="shared" si="100"/>
        <v>387.45970337878782</v>
      </c>
      <c r="I738" s="23">
        <f t="shared" si="98"/>
        <v>5036.976143924242</v>
      </c>
      <c r="J738" s="36">
        <f t="shared" si="104"/>
        <v>5036.976143924242</v>
      </c>
    </row>
    <row r="739" spans="1:10">
      <c r="A739" s="15" t="s">
        <v>1042</v>
      </c>
      <c r="B739" s="15" t="s">
        <v>1044</v>
      </c>
      <c r="C739" s="16" t="s">
        <v>562</v>
      </c>
      <c r="D739" s="16" t="s">
        <v>561</v>
      </c>
      <c r="E739" s="47">
        <v>461</v>
      </c>
      <c r="F739" s="21">
        <f t="shared" si="103"/>
        <v>504.46127946127945</v>
      </c>
      <c r="G739" s="21">
        <f t="shared" ref="G739" si="105">I739/$G$8</f>
        <v>494.76010101010098</v>
      </c>
      <c r="H739" s="21">
        <f t="shared" ref="H739" si="106">J739/$G$8</f>
        <v>494.76010101010098</v>
      </c>
      <c r="I739" s="23">
        <f t="shared" ref="I739" si="107">F739*$I$9</f>
        <v>6431.8813131313127</v>
      </c>
      <c r="J739" s="36">
        <f t="shared" ref="J739" si="108">I739*(1-$I$10/100)</f>
        <v>6431.8813131313127</v>
      </c>
    </row>
    <row r="740" spans="1:10">
      <c r="A740" s="15" t="s">
        <v>1043</v>
      </c>
      <c r="B740" s="15" t="s">
        <v>1044</v>
      </c>
      <c r="C740" s="16" t="s">
        <v>562</v>
      </c>
      <c r="D740" s="16" t="s">
        <v>107</v>
      </c>
      <c r="E740" s="47">
        <v>520</v>
      </c>
      <c r="F740" s="21">
        <f t="shared" si="103"/>
        <v>569.02356902356894</v>
      </c>
      <c r="G740" s="21">
        <f t="shared" ref="G740" si="109">I740/$G$8</f>
        <v>558.08080808080808</v>
      </c>
      <c r="H740" s="21">
        <f t="shared" ref="H740" si="110">J740/$G$8</f>
        <v>558.08080808080808</v>
      </c>
      <c r="I740" s="23">
        <f t="shared" ref="I740" si="111">F740*$I$9</f>
        <v>7255.0505050505044</v>
      </c>
      <c r="J740" s="36">
        <f t="shared" ref="J740" si="112">I740*(1-$I$10/100)</f>
        <v>7255.0505050505044</v>
      </c>
    </row>
    <row r="741" spans="1:10">
      <c r="A741" s="15" t="s">
        <v>1057</v>
      </c>
      <c r="B741" s="15" t="s">
        <v>1058</v>
      </c>
      <c r="C741" s="16" t="s">
        <v>562</v>
      </c>
      <c r="D741" s="16" t="s">
        <v>107</v>
      </c>
      <c r="E741" s="47">
        <v>424</v>
      </c>
      <c r="F741" s="21">
        <f t="shared" si="103"/>
        <v>463.97306397306392</v>
      </c>
      <c r="G741" s="21">
        <f t="shared" ref="G741" si="113">I741/$G$8</f>
        <v>455.05050505050502</v>
      </c>
      <c r="H741" s="21">
        <f t="shared" ref="H741" si="114">J741/$G$8</f>
        <v>455.05050505050502</v>
      </c>
      <c r="I741" s="23">
        <f t="shared" ref="I741" si="115">F741*$I$9</f>
        <v>5915.6565656565654</v>
      </c>
      <c r="J741" s="36">
        <f t="shared" ref="J741" si="116">I741*(1-$I$10/100)</f>
        <v>5915.6565656565654</v>
      </c>
    </row>
    <row r="742" spans="1:10">
      <c r="A742" s="15" t="s">
        <v>285</v>
      </c>
      <c r="B742" s="15" t="s">
        <v>915</v>
      </c>
      <c r="C742" s="16" t="s">
        <v>562</v>
      </c>
      <c r="D742" s="16" t="s">
        <v>107</v>
      </c>
      <c r="E742" s="41">
        <v>305.65109489361703</v>
      </c>
      <c r="F742" s="21">
        <f t="shared" si="103"/>
        <v>334.4666863313991</v>
      </c>
      <c r="G742" s="21">
        <f t="shared" ref="G742:G750" si="117">I742/$G$8</f>
        <v>328.03463467117984</v>
      </c>
      <c r="H742" s="21">
        <f t="shared" si="100"/>
        <v>328.03463467117984</v>
      </c>
      <c r="I742" s="23">
        <f t="shared" ref="I742:I857" si="118">F742*$I$9</f>
        <v>4264.4502507253383</v>
      </c>
      <c r="J742" s="36">
        <f>I742*(1-$I$10/100)</f>
        <v>4264.4502507253383</v>
      </c>
    </row>
    <row r="743" spans="1:10">
      <c r="A743" s="15" t="s">
        <v>132</v>
      </c>
      <c r="B743" s="15" t="s">
        <v>1037</v>
      </c>
      <c r="C743" s="16" t="s">
        <v>562</v>
      </c>
      <c r="D743" s="16" t="s">
        <v>561</v>
      </c>
      <c r="E743" s="41">
        <v>429.1218995744681</v>
      </c>
      <c r="F743" s="21">
        <f t="shared" si="103"/>
        <v>469.57783623468725</v>
      </c>
      <c r="G743" s="21">
        <f t="shared" si="117"/>
        <v>460.54749323017404</v>
      </c>
      <c r="H743" s="21">
        <f t="shared" si="100"/>
        <v>460.54749323017404</v>
      </c>
      <c r="I743" s="23">
        <f t="shared" si="118"/>
        <v>5987.1174119922625</v>
      </c>
      <c r="J743" s="36">
        <f t="shared" si="104"/>
        <v>5987.1174119922625</v>
      </c>
    </row>
    <row r="744" spans="1:10">
      <c r="A744" s="15" t="s">
        <v>1036</v>
      </c>
      <c r="B744" s="15" t="s">
        <v>1037</v>
      </c>
      <c r="C744" s="16" t="s">
        <v>562</v>
      </c>
      <c r="D744" s="16" t="s">
        <v>107</v>
      </c>
      <c r="E744" s="47">
        <v>521</v>
      </c>
      <c r="F744" s="21">
        <f t="shared" si="103"/>
        <v>570.11784511784504</v>
      </c>
      <c r="G744" s="21">
        <f t="shared" si="117"/>
        <v>559.1540404040403</v>
      </c>
      <c r="H744" s="21">
        <f t="shared" ref="H744" si="119">J744/$G$8</f>
        <v>559.1540404040403</v>
      </c>
      <c r="I744" s="23">
        <f t="shared" ref="I744" si="120">F744*$I$9</f>
        <v>7269.0025252525238</v>
      </c>
      <c r="J744" s="36">
        <f t="shared" ref="J744" si="121">I744*(1-$I$10/100)</f>
        <v>7269.0025252525238</v>
      </c>
    </row>
    <row r="745" spans="1:10">
      <c r="A745" s="15" t="s">
        <v>1045</v>
      </c>
      <c r="B745" s="15" t="s">
        <v>1047</v>
      </c>
      <c r="C745" s="16" t="s">
        <v>562</v>
      </c>
      <c r="D745" s="16" t="s">
        <v>561</v>
      </c>
      <c r="E745" s="41">
        <v>752.63818595744681</v>
      </c>
      <c r="F745" s="21">
        <f t="shared" si="103"/>
        <v>823.59397453255963</v>
      </c>
      <c r="G745" s="21">
        <f t="shared" si="117"/>
        <v>807.75562886847194</v>
      </c>
      <c r="H745" s="21">
        <f t="shared" si="100"/>
        <v>807.75562886847194</v>
      </c>
      <c r="I745" s="23">
        <f t="shared" si="118"/>
        <v>10500.823175290136</v>
      </c>
      <c r="J745" s="36">
        <f t="shared" si="104"/>
        <v>10500.823175290136</v>
      </c>
    </row>
    <row r="746" spans="1:10">
      <c r="A746" s="15" t="s">
        <v>1046</v>
      </c>
      <c r="B746" s="15" t="s">
        <v>1047</v>
      </c>
      <c r="C746" s="16" t="s">
        <v>562</v>
      </c>
      <c r="D746" s="16" t="s">
        <v>107</v>
      </c>
      <c r="E746" s="47">
        <v>831</v>
      </c>
      <c r="F746" s="21">
        <f t="shared" si="103"/>
        <v>909.3434343434343</v>
      </c>
      <c r="G746" s="21">
        <f t="shared" si="117"/>
        <v>891.85606060606062</v>
      </c>
      <c r="H746" s="21">
        <f t="shared" ref="H746" si="122">J746/$G$8</f>
        <v>891.85606060606062</v>
      </c>
      <c r="I746" s="23">
        <f t="shared" ref="I746" si="123">F746*$I$9</f>
        <v>11594.128787878788</v>
      </c>
      <c r="J746" s="36">
        <f t="shared" ref="J746" si="124">I746*(1-$I$10/100)</f>
        <v>11594.128787878788</v>
      </c>
    </row>
    <row r="747" spans="1:10">
      <c r="A747" s="15" t="s">
        <v>1059</v>
      </c>
      <c r="B747" s="15" t="s">
        <v>1060</v>
      </c>
      <c r="C747" s="16" t="s">
        <v>562</v>
      </c>
      <c r="D747" s="16" t="s">
        <v>107</v>
      </c>
      <c r="E747" s="47">
        <v>630</v>
      </c>
      <c r="F747" s="21">
        <f t="shared" si="103"/>
        <v>689.39393939393938</v>
      </c>
      <c r="G747" s="21">
        <f t="shared" si="117"/>
        <v>676.13636363636374</v>
      </c>
      <c r="H747" s="21">
        <f t="shared" ref="H747" si="125">J747/$G$8</f>
        <v>676.13636363636374</v>
      </c>
      <c r="I747" s="23">
        <f t="shared" ref="I747" si="126">F747*$I$9</f>
        <v>8789.7727272727279</v>
      </c>
      <c r="J747" s="36">
        <f t="shared" ref="J747" si="127">I747*(1-$I$10/100)</f>
        <v>8789.7727272727279</v>
      </c>
    </row>
    <row r="748" spans="1:10">
      <c r="A748" s="15" t="s">
        <v>286</v>
      </c>
      <c r="B748" s="15" t="s">
        <v>1054</v>
      </c>
      <c r="C748" s="16" t="s">
        <v>562</v>
      </c>
      <c r="D748" s="16" t="s">
        <v>107</v>
      </c>
      <c r="E748" s="41">
        <v>358.84470255319144</v>
      </c>
      <c r="F748" s="21">
        <f t="shared" si="103"/>
        <v>392.67517956157309</v>
      </c>
      <c r="G748" s="21">
        <f t="shared" si="117"/>
        <v>385.12373380077355</v>
      </c>
      <c r="H748" s="21">
        <f t="shared" si="100"/>
        <v>385.12373380077355</v>
      </c>
      <c r="I748" s="23">
        <f t="shared" si="118"/>
        <v>5006.6085394100564</v>
      </c>
      <c r="J748" s="36">
        <f t="shared" si="104"/>
        <v>5006.6085394100564</v>
      </c>
    </row>
    <row r="749" spans="1:10">
      <c r="A749" s="15" t="s">
        <v>131</v>
      </c>
      <c r="B749" s="15" t="s">
        <v>1039</v>
      </c>
      <c r="C749" s="16" t="s">
        <v>562</v>
      </c>
      <c r="D749" s="16" t="s">
        <v>561</v>
      </c>
      <c r="E749" s="41">
        <v>441.06924638297863</v>
      </c>
      <c r="F749" s="21">
        <f t="shared" si="103"/>
        <v>482.65153223726617</v>
      </c>
      <c r="G749" s="21">
        <f t="shared" si="117"/>
        <v>473.36977200193417</v>
      </c>
      <c r="H749" s="21">
        <f t="shared" si="100"/>
        <v>473.36977200193417</v>
      </c>
      <c r="I749" s="23">
        <f t="shared" si="118"/>
        <v>6153.807036025144</v>
      </c>
      <c r="J749" s="36">
        <f t="shared" si="104"/>
        <v>6153.807036025144</v>
      </c>
    </row>
    <row r="750" spans="1:10">
      <c r="A750" s="15" t="s">
        <v>1038</v>
      </c>
      <c r="B750" s="15" t="s">
        <v>1039</v>
      </c>
      <c r="C750" s="16" t="s">
        <v>562</v>
      </c>
      <c r="D750" s="16" t="s">
        <v>107</v>
      </c>
      <c r="E750" s="47">
        <v>450</v>
      </c>
      <c r="F750" s="21">
        <f t="shared" si="103"/>
        <v>492.42424242424238</v>
      </c>
      <c r="G750" s="21">
        <f t="shared" si="117"/>
        <v>482.95454545454538</v>
      </c>
      <c r="H750" s="21">
        <f t="shared" ref="H750" si="128">J750/$G$8</f>
        <v>482.95454545454538</v>
      </c>
      <c r="I750" s="23">
        <f t="shared" ref="I750" si="129">F750*$I$9</f>
        <v>6278.4090909090901</v>
      </c>
      <c r="J750" s="36">
        <f t="shared" ref="J750" si="130">I750*(1-$I$10/100)</f>
        <v>6278.4090909090901</v>
      </c>
    </row>
    <row r="751" spans="1:10">
      <c r="A751" s="15" t="s">
        <v>1048</v>
      </c>
      <c r="B751" s="15" t="s">
        <v>1050</v>
      </c>
      <c r="C751" s="16" t="s">
        <v>562</v>
      </c>
      <c r="D751" s="16" t="s">
        <v>561</v>
      </c>
      <c r="E751" s="47">
        <v>560</v>
      </c>
      <c r="F751" s="21">
        <f t="shared" si="103"/>
        <v>612.7946127946127</v>
      </c>
      <c r="G751" s="21">
        <f t="shared" ref="G751:G753" si="131">I751/$G$8</f>
        <v>601.01010101010093</v>
      </c>
      <c r="H751" s="21">
        <f t="shared" ref="H751:H753" si="132">J751/$G$8</f>
        <v>601.01010101010093</v>
      </c>
      <c r="I751" s="23">
        <f t="shared" ref="I751:I753" si="133">F751*$I$9</f>
        <v>7813.1313131313118</v>
      </c>
      <c r="J751" s="36">
        <f t="shared" ref="J751:J753" si="134">I751*(1-$I$10/100)</f>
        <v>7813.1313131313118</v>
      </c>
    </row>
    <row r="752" spans="1:10">
      <c r="A752" s="15" t="s">
        <v>1049</v>
      </c>
      <c r="B752" s="15" t="s">
        <v>1050</v>
      </c>
      <c r="C752" s="16" t="s">
        <v>562</v>
      </c>
      <c r="D752" s="16" t="s">
        <v>107</v>
      </c>
      <c r="E752" s="47">
        <v>680</v>
      </c>
      <c r="F752" s="21">
        <f t="shared" si="103"/>
        <v>744.10774410774411</v>
      </c>
      <c r="G752" s="21">
        <f t="shared" si="131"/>
        <v>729.79797979797979</v>
      </c>
      <c r="H752" s="21">
        <f t="shared" si="132"/>
        <v>729.79797979797979</v>
      </c>
      <c r="I752" s="23">
        <f t="shared" si="133"/>
        <v>9487.3737373737367</v>
      </c>
      <c r="J752" s="36">
        <f t="shared" si="134"/>
        <v>9487.3737373737367</v>
      </c>
    </row>
    <row r="753" spans="1:10">
      <c r="A753" s="15" t="s">
        <v>1061</v>
      </c>
      <c r="B753" s="15" t="s">
        <v>1062</v>
      </c>
      <c r="C753" s="16" t="s">
        <v>562</v>
      </c>
      <c r="D753" s="16" t="s">
        <v>107</v>
      </c>
      <c r="E753" s="47">
        <v>660</v>
      </c>
      <c r="F753" s="21">
        <f t="shared" si="103"/>
        <v>722.22222222222217</v>
      </c>
      <c r="G753" s="21">
        <f t="shared" si="131"/>
        <v>708.33333333333326</v>
      </c>
      <c r="H753" s="21">
        <f t="shared" si="132"/>
        <v>708.33333333333326</v>
      </c>
      <c r="I753" s="23">
        <f t="shared" si="133"/>
        <v>9208.3333333333321</v>
      </c>
      <c r="J753" s="36">
        <f t="shared" si="134"/>
        <v>9208.3333333333321</v>
      </c>
    </row>
    <row r="754" spans="1:10">
      <c r="A754" s="15" t="s">
        <v>287</v>
      </c>
      <c r="B754" s="15" t="s">
        <v>1055</v>
      </c>
      <c r="C754" s="16" t="s">
        <v>562</v>
      </c>
      <c r="D754" s="16" t="s">
        <v>107</v>
      </c>
      <c r="E754" s="41">
        <v>422.46711574468083</v>
      </c>
      <c r="F754" s="21">
        <f t="shared" si="103"/>
        <v>462.29566537717596</v>
      </c>
      <c r="G754" s="21">
        <f t="shared" ref="G754:G762" si="135">I754/$G$8</f>
        <v>453.40536411992258</v>
      </c>
      <c r="H754" s="21">
        <f t="shared" si="100"/>
        <v>453.40536411992258</v>
      </c>
      <c r="I754" s="23">
        <f t="shared" si="118"/>
        <v>5894.2697335589937</v>
      </c>
      <c r="J754" s="36">
        <f t="shared" si="104"/>
        <v>5894.2697335589937</v>
      </c>
    </row>
    <row r="755" spans="1:10">
      <c r="A755" s="15" t="s">
        <v>130</v>
      </c>
      <c r="B755" s="15" t="s">
        <v>1041</v>
      </c>
      <c r="C755" s="16" t="s">
        <v>562</v>
      </c>
      <c r="D755" s="16" t="s">
        <v>561</v>
      </c>
      <c r="E755" s="41">
        <v>452.94959872340422</v>
      </c>
      <c r="F755" s="21">
        <f t="shared" si="103"/>
        <v>495.65191779497087</v>
      </c>
      <c r="G755" s="21">
        <f t="shared" si="135"/>
        <v>486.12015014506756</v>
      </c>
      <c r="H755" s="21">
        <f t="shared" si="100"/>
        <v>486.12015014506756</v>
      </c>
      <c r="I755" s="23">
        <f t="shared" si="118"/>
        <v>6319.5619518858784</v>
      </c>
      <c r="J755" s="36">
        <f t="shared" si="104"/>
        <v>6319.5619518858784</v>
      </c>
    </row>
    <row r="756" spans="1:10">
      <c r="A756" s="15" t="s">
        <v>1040</v>
      </c>
      <c r="B756" s="15" t="s">
        <v>1041</v>
      </c>
      <c r="C756" s="16" t="s">
        <v>562</v>
      </c>
      <c r="D756" s="16" t="s">
        <v>107</v>
      </c>
      <c r="E756" s="47">
        <v>510</v>
      </c>
      <c r="F756" s="21">
        <f t="shared" si="103"/>
        <v>558.08080808080808</v>
      </c>
      <c r="G756" s="21">
        <f t="shared" si="135"/>
        <v>547.34848484848487</v>
      </c>
      <c r="H756" s="21">
        <f t="shared" ref="H756" si="136">J756/$G$8</f>
        <v>547.34848484848487</v>
      </c>
      <c r="I756" s="23">
        <f t="shared" ref="I756" si="137">F756*$I$9</f>
        <v>7115.530303030303</v>
      </c>
      <c r="J756" s="36">
        <f t="shared" ref="J756" si="138">I756*(1-$I$10/100)</f>
        <v>7115.530303030303</v>
      </c>
    </row>
    <row r="757" spans="1:10">
      <c r="A757" s="15" t="s">
        <v>1051</v>
      </c>
      <c r="B757" s="15" t="s">
        <v>1053</v>
      </c>
      <c r="C757" s="16" t="s">
        <v>562</v>
      </c>
      <c r="D757" s="16" t="s">
        <v>561</v>
      </c>
      <c r="E757" s="47">
        <v>580</v>
      </c>
      <c r="F757" s="21">
        <f t="shared" si="103"/>
        <v>634.68013468013464</v>
      </c>
      <c r="G757" s="21">
        <f t="shared" si="135"/>
        <v>622.47474747474746</v>
      </c>
      <c r="H757" s="21">
        <f t="shared" ref="H757" si="139">J757/$G$8</f>
        <v>622.47474747474746</v>
      </c>
      <c r="I757" s="23">
        <f t="shared" ref="I757" si="140">F757*$I$9</f>
        <v>8092.1717171717164</v>
      </c>
      <c r="J757" s="36">
        <f t="shared" ref="J757" si="141">I757*(1-$I$10/100)</f>
        <v>8092.1717171717164</v>
      </c>
    </row>
    <row r="758" spans="1:10">
      <c r="A758" s="15" t="s">
        <v>1052</v>
      </c>
      <c r="B758" s="15" t="s">
        <v>1053</v>
      </c>
      <c r="C758" s="16" t="s">
        <v>562</v>
      </c>
      <c r="D758" s="16" t="s">
        <v>107</v>
      </c>
      <c r="E758" s="47">
        <v>620</v>
      </c>
      <c r="F758" s="21">
        <f t="shared" si="103"/>
        <v>678.45117845117841</v>
      </c>
      <c r="G758" s="21">
        <f t="shared" si="135"/>
        <v>665.40404040404042</v>
      </c>
      <c r="H758" s="21">
        <f t="shared" ref="H758" si="142">J758/$G$8</f>
        <v>665.40404040404042</v>
      </c>
      <c r="I758" s="23">
        <f t="shared" ref="I758" si="143">F758*$I$9</f>
        <v>8650.2525252525247</v>
      </c>
      <c r="J758" s="36">
        <f t="shared" ref="J758" si="144">I758*(1-$I$10/100)</f>
        <v>8650.2525252525247</v>
      </c>
    </row>
    <row r="759" spans="1:10">
      <c r="A759" s="15" t="s">
        <v>1063</v>
      </c>
      <c r="B759" s="15" t="s">
        <v>1064</v>
      </c>
      <c r="C759" s="16" t="s">
        <v>562</v>
      </c>
      <c r="D759" s="16" t="s">
        <v>107</v>
      </c>
      <c r="E759" s="47">
        <v>680</v>
      </c>
      <c r="F759" s="21">
        <f t="shared" si="103"/>
        <v>744.10774410774411</v>
      </c>
      <c r="G759" s="21">
        <f t="shared" si="135"/>
        <v>729.79797979797979</v>
      </c>
      <c r="H759" s="21">
        <f t="shared" ref="H759" si="145">J759/$G$8</f>
        <v>729.79797979797979</v>
      </c>
      <c r="I759" s="23">
        <f t="shared" ref="I759" si="146">F759*$I$9</f>
        <v>9487.3737373737367</v>
      </c>
      <c r="J759" s="36">
        <f t="shared" ref="J759" si="147">I759*(1-$I$10/100)</f>
        <v>9487.3737373737367</v>
      </c>
    </row>
    <row r="760" spans="1:10">
      <c r="A760" s="15" t="s">
        <v>288</v>
      </c>
      <c r="B760" s="15" t="s">
        <v>1056</v>
      </c>
      <c r="C760" s="16" t="s">
        <v>562</v>
      </c>
      <c r="D760" s="16" t="s">
        <v>107</v>
      </c>
      <c r="E760" s="41">
        <v>485.9778714893618</v>
      </c>
      <c r="F760" s="21">
        <f>E760*G$8/11.88</f>
        <v>531.79396711798847</v>
      </c>
      <c r="G760" s="21">
        <f t="shared" si="135"/>
        <v>521.56716005802718</v>
      </c>
      <c r="H760" s="21">
        <f t="shared" si="100"/>
        <v>521.56716005802718</v>
      </c>
      <c r="I760" s="23">
        <f t="shared" si="118"/>
        <v>6780.3730807543534</v>
      </c>
      <c r="J760" s="36">
        <f t="shared" si="104"/>
        <v>6780.3730807543534</v>
      </c>
    </row>
    <row r="761" spans="1:10">
      <c r="A761" s="15" t="s">
        <v>1065</v>
      </c>
      <c r="B761" s="15" t="s">
        <v>1068</v>
      </c>
      <c r="C761" s="16" t="s">
        <v>562</v>
      </c>
      <c r="D761" s="16" t="s">
        <v>107</v>
      </c>
      <c r="E761" s="47">
        <v>530</v>
      </c>
      <c r="F761" s="21">
        <f t="shared" si="103"/>
        <v>579.96632996632991</v>
      </c>
      <c r="G761" s="21">
        <f t="shared" si="135"/>
        <v>568.81313131313129</v>
      </c>
      <c r="H761" s="21">
        <f t="shared" ref="H761" si="148">J761/$G$8</f>
        <v>568.81313131313129</v>
      </c>
      <c r="I761" s="23">
        <f t="shared" ref="I761" si="149">F761*$I$9</f>
        <v>7394.5707070707067</v>
      </c>
      <c r="J761" s="36">
        <f t="shared" ref="J761" si="150">I761*(1-$I$10/100)</f>
        <v>7394.5707070707067</v>
      </c>
    </row>
    <row r="762" spans="1:10">
      <c r="A762" s="15" t="s">
        <v>1066</v>
      </c>
      <c r="B762" s="15" t="s">
        <v>1069</v>
      </c>
      <c r="C762" s="16" t="s">
        <v>562</v>
      </c>
      <c r="D762" s="16" t="s">
        <v>107</v>
      </c>
      <c r="E762" s="47">
        <v>780</v>
      </c>
      <c r="F762" s="21">
        <f t="shared" si="103"/>
        <v>853.53535353535347</v>
      </c>
      <c r="G762" s="21">
        <f t="shared" si="135"/>
        <v>837.12121212121201</v>
      </c>
      <c r="H762" s="21">
        <f t="shared" ref="H762" si="151">J762/$G$8</f>
        <v>837.12121212121201</v>
      </c>
      <c r="I762" s="23">
        <f t="shared" ref="I762" si="152">F762*$I$9</f>
        <v>10882.575757575756</v>
      </c>
      <c r="J762" s="36">
        <f t="shared" ref="J762" si="153">I762*(1-$I$10/100)</f>
        <v>10882.575757575756</v>
      </c>
    </row>
    <row r="763" spans="1:10">
      <c r="A763" s="15" t="s">
        <v>1067</v>
      </c>
      <c r="B763" s="15" t="s">
        <v>1070</v>
      </c>
      <c r="C763" s="16" t="s">
        <v>562</v>
      </c>
      <c r="D763" s="16" t="s">
        <v>107</v>
      </c>
      <c r="E763" s="47">
        <v>960</v>
      </c>
      <c r="F763" s="21">
        <f t="shared" si="103"/>
        <v>1050.5050505050503</v>
      </c>
      <c r="G763" s="21">
        <f t="shared" ref="G763:G764" si="154">I763/$G$8</f>
        <v>1030.3030303030303</v>
      </c>
      <c r="H763" s="21">
        <f t="shared" ref="H763:H764" si="155">J763/$G$8</f>
        <v>1030.3030303030303</v>
      </c>
      <c r="I763" s="23">
        <f t="shared" ref="I763:I764" si="156">F763*$I$9</f>
        <v>13393.939393939392</v>
      </c>
      <c r="J763" s="36">
        <f t="shared" ref="J763:J764" si="157">I763*(1-$I$10/100)</f>
        <v>13393.939393939392</v>
      </c>
    </row>
    <row r="764" spans="1:10" hidden="1">
      <c r="A764" s="15" t="s">
        <v>1370</v>
      </c>
      <c r="B764" s="15" t="s">
        <v>1371</v>
      </c>
      <c r="C764" s="16" t="s">
        <v>562</v>
      </c>
      <c r="D764" s="16" t="s">
        <v>561</v>
      </c>
      <c r="E764" s="47"/>
      <c r="F764" s="21">
        <f t="shared" si="103"/>
        <v>0</v>
      </c>
      <c r="G764" s="21">
        <f t="shared" si="154"/>
        <v>0</v>
      </c>
      <c r="H764" s="21">
        <f t="shared" si="155"/>
        <v>0</v>
      </c>
      <c r="I764" s="23">
        <f t="shared" si="156"/>
        <v>0</v>
      </c>
      <c r="J764" s="36">
        <f t="shared" si="157"/>
        <v>0</v>
      </c>
    </row>
    <row r="765" spans="1:10">
      <c r="A765" s="15" t="s">
        <v>1373</v>
      </c>
      <c r="B765" s="15" t="s">
        <v>1372</v>
      </c>
      <c r="C765" s="16" t="s">
        <v>562</v>
      </c>
      <c r="D765" s="16" t="s">
        <v>107</v>
      </c>
      <c r="E765" s="47">
        <v>18</v>
      </c>
      <c r="F765" s="21">
        <f t="shared" si="103"/>
        <v>19.696969696969695</v>
      </c>
      <c r="G765" s="21">
        <f t="shared" ref="G765:G776" si="158">I765/$G$8</f>
        <v>19.318181818181817</v>
      </c>
      <c r="H765" s="21">
        <f t="shared" ref="H765:H771" si="159">J765/$G$8</f>
        <v>19.318181818181817</v>
      </c>
      <c r="I765" s="23">
        <f t="shared" ref="I765:I771" si="160">F765*$I$9</f>
        <v>251.13636363636363</v>
      </c>
      <c r="J765" s="36">
        <f t="shared" ref="J765:J771" si="161">I765*(1-$I$10/100)</f>
        <v>251.13636363636363</v>
      </c>
    </row>
    <row r="766" spans="1:10">
      <c r="A766" s="15" t="s">
        <v>1374</v>
      </c>
      <c r="B766" s="15" t="s">
        <v>1372</v>
      </c>
      <c r="C766" s="16" t="s">
        <v>562</v>
      </c>
      <c r="D766" s="16" t="s">
        <v>107</v>
      </c>
      <c r="E766" s="47">
        <v>18</v>
      </c>
      <c r="F766" s="21">
        <f t="shared" si="103"/>
        <v>19.696969696969695</v>
      </c>
      <c r="G766" s="21">
        <f t="shared" si="158"/>
        <v>19.318181818181817</v>
      </c>
      <c r="H766" s="21">
        <f t="shared" si="159"/>
        <v>19.318181818181817</v>
      </c>
      <c r="I766" s="23">
        <f t="shared" si="160"/>
        <v>251.13636363636363</v>
      </c>
      <c r="J766" s="36">
        <f t="shared" si="161"/>
        <v>251.13636363636363</v>
      </c>
    </row>
    <row r="767" spans="1:10">
      <c r="A767" s="15" t="s">
        <v>1375</v>
      </c>
      <c r="B767" s="15" t="s">
        <v>1380</v>
      </c>
      <c r="C767" s="16" t="s">
        <v>562</v>
      </c>
      <c r="D767" s="16" t="s">
        <v>107</v>
      </c>
      <c r="E767" s="47">
        <v>21</v>
      </c>
      <c r="F767" s="21">
        <f t="shared" si="103"/>
        <v>22.979797979797979</v>
      </c>
      <c r="G767" s="21">
        <f t="shared" si="158"/>
        <v>22.537878787878789</v>
      </c>
      <c r="H767" s="21">
        <f t="shared" si="159"/>
        <v>22.537878787878789</v>
      </c>
      <c r="I767" s="23">
        <f t="shared" si="160"/>
        <v>292.99242424242425</v>
      </c>
      <c r="J767" s="36">
        <f t="shared" si="161"/>
        <v>292.99242424242425</v>
      </c>
    </row>
    <row r="768" spans="1:10">
      <c r="A768" s="15" t="s">
        <v>1376</v>
      </c>
      <c r="B768" s="15" t="s">
        <v>1380</v>
      </c>
      <c r="C768" s="16" t="s">
        <v>562</v>
      </c>
      <c r="D768" s="16" t="s">
        <v>107</v>
      </c>
      <c r="E768" s="47">
        <v>21</v>
      </c>
      <c r="F768" s="21">
        <f t="shared" si="103"/>
        <v>22.979797979797979</v>
      </c>
      <c r="G768" s="21">
        <f t="shared" si="158"/>
        <v>22.537878787878789</v>
      </c>
      <c r="H768" s="21">
        <f t="shared" si="159"/>
        <v>22.537878787878789</v>
      </c>
      <c r="I768" s="23">
        <f t="shared" si="160"/>
        <v>292.99242424242425</v>
      </c>
      <c r="J768" s="36">
        <f t="shared" si="161"/>
        <v>292.99242424242425</v>
      </c>
    </row>
    <row r="769" spans="1:10">
      <c r="A769" s="15" t="s">
        <v>1377</v>
      </c>
      <c r="B769" s="15" t="s">
        <v>1381</v>
      </c>
      <c r="C769" s="16" t="s">
        <v>562</v>
      </c>
      <c r="D769" s="16" t="s">
        <v>107</v>
      </c>
      <c r="E769" s="47">
        <v>27</v>
      </c>
      <c r="F769" s="21">
        <f t="shared" si="103"/>
        <v>29.545454545454543</v>
      </c>
      <c r="G769" s="21">
        <f t="shared" si="158"/>
        <v>28.977272727272727</v>
      </c>
      <c r="H769" s="21">
        <f t="shared" si="159"/>
        <v>28.977272727272727</v>
      </c>
      <c r="I769" s="23">
        <f t="shared" si="160"/>
        <v>376.70454545454544</v>
      </c>
      <c r="J769" s="36">
        <f t="shared" si="161"/>
        <v>376.70454545454544</v>
      </c>
    </row>
    <row r="770" spans="1:10">
      <c r="A770" s="15" t="s">
        <v>1378</v>
      </c>
      <c r="B770" s="15" t="s">
        <v>1381</v>
      </c>
      <c r="C770" s="16" t="s">
        <v>562</v>
      </c>
      <c r="D770" s="16" t="s">
        <v>107</v>
      </c>
      <c r="E770" s="47">
        <v>27</v>
      </c>
      <c r="F770" s="21">
        <f t="shared" si="103"/>
        <v>29.545454545454543</v>
      </c>
      <c r="G770" s="21">
        <f t="shared" si="158"/>
        <v>28.977272727272727</v>
      </c>
      <c r="H770" s="21">
        <f t="shared" si="159"/>
        <v>28.977272727272727</v>
      </c>
      <c r="I770" s="23">
        <f t="shared" si="160"/>
        <v>376.70454545454544</v>
      </c>
      <c r="J770" s="36">
        <f t="shared" si="161"/>
        <v>376.70454545454544</v>
      </c>
    </row>
    <row r="771" spans="1:10">
      <c r="A771" s="15" t="s">
        <v>1379</v>
      </c>
      <c r="B771" s="15" t="s">
        <v>1382</v>
      </c>
      <c r="C771" s="16" t="s">
        <v>562</v>
      </c>
      <c r="D771" s="16" t="s">
        <v>107</v>
      </c>
      <c r="E771" s="47">
        <v>62</v>
      </c>
      <c r="F771" s="21">
        <f t="shared" si="103"/>
        <v>67.845117845117841</v>
      </c>
      <c r="G771" s="21">
        <f t="shared" si="158"/>
        <v>66.540404040404027</v>
      </c>
      <c r="H771" s="21">
        <f t="shared" si="159"/>
        <v>66.540404040404027</v>
      </c>
      <c r="I771" s="23">
        <f t="shared" si="160"/>
        <v>865.02525252525243</v>
      </c>
      <c r="J771" s="36">
        <f t="shared" si="161"/>
        <v>865.02525252525243</v>
      </c>
    </row>
    <row r="772" spans="1:10">
      <c r="A772" s="15" t="s">
        <v>1071</v>
      </c>
      <c r="B772" s="15" t="s">
        <v>1074</v>
      </c>
      <c r="C772" s="16" t="s">
        <v>562</v>
      </c>
      <c r="D772" s="16" t="s">
        <v>1072</v>
      </c>
      <c r="E772" s="41">
        <v>9.6248719148936175</v>
      </c>
      <c r="F772" s="21">
        <f t="shared" si="103"/>
        <v>10.53226724693746</v>
      </c>
      <c r="G772" s="21">
        <f t="shared" si="158"/>
        <v>10.329723646034816</v>
      </c>
      <c r="H772" s="21">
        <f t="shared" ref="H772:H837" si="162">J772/$G$8</f>
        <v>10.329723646034816</v>
      </c>
      <c r="I772" s="23">
        <f t="shared" si="118"/>
        <v>134.28640739845261</v>
      </c>
      <c r="J772" s="36">
        <f t="shared" si="104"/>
        <v>134.28640739845261</v>
      </c>
    </row>
    <row r="773" spans="1:10">
      <c r="A773" s="15" t="s">
        <v>1073</v>
      </c>
      <c r="B773" s="15" t="s">
        <v>1076</v>
      </c>
      <c r="C773" s="16" t="s">
        <v>562</v>
      </c>
      <c r="D773" s="16" t="s">
        <v>1072</v>
      </c>
      <c r="E773" s="47">
        <v>10.8</v>
      </c>
      <c r="F773" s="21">
        <f t="shared" si="103"/>
        <v>11.818181818181818</v>
      </c>
      <c r="G773" s="21">
        <f t="shared" si="158"/>
        <v>11.590909090909092</v>
      </c>
      <c r="H773" s="21">
        <f t="shared" ref="H773" si="163">J773/$G$8</f>
        <v>11.590909090909092</v>
      </c>
      <c r="I773" s="23">
        <f t="shared" ref="I773" si="164">F773*$I$9</f>
        <v>150.68181818181819</v>
      </c>
      <c r="J773" s="36">
        <f t="shared" ref="J773" si="165">I773*(1-$I$10/100)</f>
        <v>150.68181818181819</v>
      </c>
    </row>
    <row r="774" spans="1:10">
      <c r="A774" s="15" t="s">
        <v>1078</v>
      </c>
      <c r="B774" s="15" t="s">
        <v>1075</v>
      </c>
      <c r="C774" s="16" t="s">
        <v>562</v>
      </c>
      <c r="D774" s="16" t="s">
        <v>1072</v>
      </c>
      <c r="E774" s="41">
        <v>15.79</v>
      </c>
      <c r="F774" s="21">
        <f t="shared" si="103"/>
        <v>17.278619528619526</v>
      </c>
      <c r="G774" s="21">
        <f t="shared" si="158"/>
        <v>16.946338383838381</v>
      </c>
      <c r="H774" s="21">
        <f t="shared" si="162"/>
        <v>16.946338383838381</v>
      </c>
      <c r="I774" s="23">
        <f t="shared" si="118"/>
        <v>220.30239898989896</v>
      </c>
      <c r="J774" s="36">
        <f t="shared" si="104"/>
        <v>220.30239898989896</v>
      </c>
    </row>
    <row r="775" spans="1:10">
      <c r="A775" s="15" t="s">
        <v>1079</v>
      </c>
      <c r="B775" s="15" t="s">
        <v>1077</v>
      </c>
      <c r="C775" s="16" t="s">
        <v>562</v>
      </c>
      <c r="D775" s="16" t="s">
        <v>1072</v>
      </c>
      <c r="E775" s="47">
        <v>16.78</v>
      </c>
      <c r="F775" s="21">
        <f t="shared" si="103"/>
        <v>18.361952861952862</v>
      </c>
      <c r="G775" s="21">
        <f t="shared" si="158"/>
        <v>18.008838383838384</v>
      </c>
      <c r="H775" s="21">
        <f t="shared" ref="H775" si="166">J775/$G$8</f>
        <v>18.008838383838384</v>
      </c>
      <c r="I775" s="23">
        <f t="shared" ref="I775" si="167">F775*$I$9</f>
        <v>234.11489898989899</v>
      </c>
      <c r="J775" s="36">
        <f t="shared" ref="J775" si="168">I775*(1-$I$10/100)</f>
        <v>234.11489898989899</v>
      </c>
    </row>
    <row r="776" spans="1:10">
      <c r="A776" s="15" t="s">
        <v>81</v>
      </c>
      <c r="B776" s="15" t="s">
        <v>1080</v>
      </c>
      <c r="C776" s="16" t="s">
        <v>562</v>
      </c>
      <c r="D776" s="16" t="s">
        <v>52</v>
      </c>
      <c r="E776" s="41">
        <v>81.91190297872339</v>
      </c>
      <c r="F776" s="21">
        <f t="shared" si="103"/>
        <v>89.634237266279797</v>
      </c>
      <c r="G776" s="21">
        <f t="shared" si="158"/>
        <v>87.910501934235953</v>
      </c>
      <c r="H776" s="21">
        <f t="shared" si="162"/>
        <v>87.910501934235953</v>
      </c>
      <c r="I776" s="23">
        <f t="shared" si="118"/>
        <v>1142.8365251450673</v>
      </c>
      <c r="J776" s="36">
        <f t="shared" si="104"/>
        <v>1142.8365251450673</v>
      </c>
    </row>
    <row r="777" spans="1:10">
      <c r="A777" s="15" t="s">
        <v>122</v>
      </c>
      <c r="B777" s="15" t="s">
        <v>1080</v>
      </c>
      <c r="C777" s="16" t="s">
        <v>562</v>
      </c>
      <c r="D777" s="16" t="s">
        <v>54</v>
      </c>
      <c r="E777" s="41">
        <v>52.657651914893613</v>
      </c>
      <c r="F777" s="21">
        <f t="shared" si="103"/>
        <v>57.622009671179882</v>
      </c>
      <c r="G777" s="21">
        <f t="shared" ref="G777:G789" si="169">I777/$G$8</f>
        <v>56.513894100580266</v>
      </c>
      <c r="H777" s="21">
        <f t="shared" si="162"/>
        <v>56.513894100580266</v>
      </c>
      <c r="I777" s="23">
        <f t="shared" si="118"/>
        <v>734.68062330754344</v>
      </c>
      <c r="J777" s="36">
        <f t="shared" si="104"/>
        <v>734.68062330754344</v>
      </c>
    </row>
    <row r="778" spans="1:10">
      <c r="A778" s="15" t="s">
        <v>91</v>
      </c>
      <c r="B778" s="15" t="s">
        <v>1080</v>
      </c>
      <c r="C778" s="16" t="s">
        <v>562</v>
      </c>
      <c r="D778" s="16" t="s">
        <v>107</v>
      </c>
      <c r="E778" s="41">
        <v>45.154271489361697</v>
      </c>
      <c r="F778" s="21">
        <f t="shared" si="103"/>
        <v>49.411239845261115</v>
      </c>
      <c r="G778" s="21">
        <f t="shared" si="169"/>
        <v>48.461023694390711</v>
      </c>
      <c r="H778" s="21">
        <f t="shared" si="162"/>
        <v>48.461023694390711</v>
      </c>
      <c r="I778" s="23">
        <f t="shared" si="118"/>
        <v>629.99330802707925</v>
      </c>
      <c r="J778" s="36">
        <f t="shared" si="104"/>
        <v>629.99330802707925</v>
      </c>
    </row>
    <row r="779" spans="1:10">
      <c r="A779" s="15" t="s">
        <v>1081</v>
      </c>
      <c r="B779" s="19" t="s">
        <v>1085</v>
      </c>
      <c r="C779" s="16" t="s">
        <v>562</v>
      </c>
      <c r="D779" s="16" t="s">
        <v>1072</v>
      </c>
      <c r="E779" s="41">
        <v>17.66808510636</v>
      </c>
      <c r="F779" s="21">
        <f t="shared" si="103"/>
        <v>19.333763163525251</v>
      </c>
      <c r="G779" s="21">
        <f t="shared" si="169"/>
        <v>18.961960025765151</v>
      </c>
      <c r="H779" s="21">
        <f t="shared" si="162"/>
        <v>18.961960025765151</v>
      </c>
      <c r="I779" s="23">
        <f t="shared" si="118"/>
        <v>246.50548033494695</v>
      </c>
      <c r="J779" s="36">
        <f t="shared" si="104"/>
        <v>246.50548033494695</v>
      </c>
    </row>
    <row r="780" spans="1:10">
      <c r="A780" s="15" t="s">
        <v>1082</v>
      </c>
      <c r="B780" s="19" t="s">
        <v>1086</v>
      </c>
      <c r="C780" s="16" t="s">
        <v>562</v>
      </c>
      <c r="D780" s="16" t="s">
        <v>1072</v>
      </c>
      <c r="E780" s="41">
        <v>17.66808510636</v>
      </c>
      <c r="F780" s="21">
        <f t="shared" si="103"/>
        <v>19.333763163525251</v>
      </c>
      <c r="G780" s="21">
        <f t="shared" si="169"/>
        <v>18.961960025765151</v>
      </c>
      <c r="H780" s="21">
        <f t="shared" si="162"/>
        <v>18.961960025765151</v>
      </c>
      <c r="I780" s="23">
        <f t="shared" si="118"/>
        <v>246.50548033494695</v>
      </c>
      <c r="J780" s="36">
        <f t="shared" si="104"/>
        <v>246.50548033494695</v>
      </c>
    </row>
    <row r="781" spans="1:10">
      <c r="A781" s="15" t="s">
        <v>1083</v>
      </c>
      <c r="B781" s="19" t="s">
        <v>1087</v>
      </c>
      <c r="C781" s="16" t="s">
        <v>562</v>
      </c>
      <c r="D781" s="16" t="s">
        <v>1072</v>
      </c>
      <c r="E781" s="41">
        <v>17.66808510636</v>
      </c>
      <c r="F781" s="21">
        <f t="shared" ref="F781:F844" si="170">E781*G$8/11.88</f>
        <v>19.333763163525251</v>
      </c>
      <c r="G781" s="21">
        <f t="shared" si="169"/>
        <v>18.961960025765151</v>
      </c>
      <c r="H781" s="21">
        <f t="shared" si="162"/>
        <v>18.961960025765151</v>
      </c>
      <c r="I781" s="23">
        <f t="shared" si="118"/>
        <v>246.50548033494695</v>
      </c>
      <c r="J781" s="36">
        <f t="shared" si="104"/>
        <v>246.50548033494695</v>
      </c>
    </row>
    <row r="782" spans="1:10">
      <c r="A782" s="15" t="s">
        <v>1084</v>
      </c>
      <c r="B782" s="19" t="s">
        <v>1088</v>
      </c>
      <c r="C782" s="16" t="s">
        <v>562</v>
      </c>
      <c r="D782" s="16" t="s">
        <v>1072</v>
      </c>
      <c r="E782" s="41">
        <v>17.66808510636</v>
      </c>
      <c r="F782" s="21">
        <f t="shared" si="170"/>
        <v>19.333763163525251</v>
      </c>
      <c r="G782" s="21">
        <f t="shared" si="169"/>
        <v>18.961960025765151</v>
      </c>
      <c r="H782" s="21">
        <f t="shared" si="162"/>
        <v>18.961960025765151</v>
      </c>
      <c r="I782" s="23">
        <f t="shared" si="118"/>
        <v>246.50548033494695</v>
      </c>
      <c r="J782" s="36">
        <f t="shared" si="104"/>
        <v>246.50548033494695</v>
      </c>
    </row>
    <row r="783" spans="1:10">
      <c r="A783" s="15" t="s">
        <v>1089</v>
      </c>
      <c r="B783" s="15" t="s">
        <v>123</v>
      </c>
      <c r="C783" s="16" t="s">
        <v>562</v>
      </c>
      <c r="D783" s="16" t="s">
        <v>561</v>
      </c>
      <c r="E783" s="41">
        <v>27.356074468085108</v>
      </c>
      <c r="F783" s="21">
        <f t="shared" si="170"/>
        <v>29.935098323662153</v>
      </c>
      <c r="G783" s="21">
        <f t="shared" si="169"/>
        <v>29.35942335589942</v>
      </c>
      <c r="H783" s="21">
        <f t="shared" si="162"/>
        <v>29.35942335589942</v>
      </c>
      <c r="I783" s="23">
        <f t="shared" si="118"/>
        <v>381.67250362669245</v>
      </c>
      <c r="J783" s="36">
        <f t="shared" si="104"/>
        <v>381.67250362669245</v>
      </c>
    </row>
    <row r="784" spans="1:10">
      <c r="A784" s="15" t="s">
        <v>1090</v>
      </c>
      <c r="B784" s="15" t="s">
        <v>124</v>
      </c>
      <c r="C784" s="16" t="s">
        <v>562</v>
      </c>
      <c r="D784" s="16" t="s">
        <v>561</v>
      </c>
      <c r="E784" s="41">
        <v>48.615652340425527</v>
      </c>
      <c r="F784" s="21">
        <f t="shared" si="170"/>
        <v>53.198946163765306</v>
      </c>
      <c r="G784" s="21">
        <f t="shared" si="169"/>
        <v>52.175889506769821</v>
      </c>
      <c r="H784" s="21">
        <f t="shared" si="162"/>
        <v>52.175889506769821</v>
      </c>
      <c r="I784" s="23">
        <f t="shared" si="118"/>
        <v>678.28656358800765</v>
      </c>
      <c r="J784" s="36">
        <f t="shared" si="104"/>
        <v>678.28656358800765</v>
      </c>
    </row>
    <row r="785" spans="1:10">
      <c r="A785" s="15" t="s">
        <v>169</v>
      </c>
      <c r="B785" s="15" t="s">
        <v>1092</v>
      </c>
      <c r="C785" s="16" t="s">
        <v>562</v>
      </c>
      <c r="D785" s="16" t="s">
        <v>52</v>
      </c>
      <c r="E785" s="41">
        <v>6.0741651063829778</v>
      </c>
      <c r="F785" s="21">
        <f t="shared" si="170"/>
        <v>6.6468136686009016</v>
      </c>
      <c r="G785" s="21">
        <f t="shared" si="169"/>
        <v>6.5189903288201148</v>
      </c>
      <c r="H785" s="21">
        <f t="shared" si="162"/>
        <v>6.5189903288201148</v>
      </c>
      <c r="I785" s="23">
        <f t="shared" si="118"/>
        <v>84.746874274661494</v>
      </c>
      <c r="J785" s="36">
        <f t="shared" si="104"/>
        <v>84.746874274661494</v>
      </c>
    </row>
    <row r="786" spans="1:10">
      <c r="A786" s="15" t="s">
        <v>354</v>
      </c>
      <c r="B786" s="15" t="s">
        <v>1092</v>
      </c>
      <c r="C786" s="16" t="s">
        <v>562</v>
      </c>
      <c r="D786" s="16" t="s">
        <v>8</v>
      </c>
      <c r="E786" s="41">
        <v>6.0741651063829778</v>
      </c>
      <c r="F786" s="21">
        <f t="shared" si="170"/>
        <v>6.6468136686009016</v>
      </c>
      <c r="G786" s="21">
        <f t="shared" si="169"/>
        <v>6.5189903288201148</v>
      </c>
      <c r="H786" s="21">
        <f t="shared" si="162"/>
        <v>6.5189903288201148</v>
      </c>
      <c r="I786" s="23">
        <f t="shared" si="118"/>
        <v>84.746874274661494</v>
      </c>
      <c r="J786" s="36">
        <f t="shared" si="104"/>
        <v>84.746874274661494</v>
      </c>
    </row>
    <row r="787" spans="1:10">
      <c r="A787" s="15" t="s">
        <v>37</v>
      </c>
      <c r="B787" s="15" t="s">
        <v>1092</v>
      </c>
      <c r="C787" s="16" t="s">
        <v>562</v>
      </c>
      <c r="D787" s="16" t="s">
        <v>561</v>
      </c>
      <c r="E787" s="41">
        <v>1.1389059574468083</v>
      </c>
      <c r="F787" s="21">
        <f t="shared" si="170"/>
        <v>1.246277562862669</v>
      </c>
      <c r="G787" s="21">
        <f t="shared" si="169"/>
        <v>1.2223106866537714</v>
      </c>
      <c r="H787" s="21">
        <f t="shared" si="162"/>
        <v>1.2223106866537714</v>
      </c>
      <c r="I787" s="23">
        <f t="shared" si="118"/>
        <v>15.890038926499029</v>
      </c>
      <c r="J787" s="36">
        <f t="shared" si="104"/>
        <v>15.890038926499029</v>
      </c>
    </row>
    <row r="788" spans="1:10">
      <c r="A788" s="15" t="s">
        <v>279</v>
      </c>
      <c r="B788" s="15" t="s">
        <v>1092</v>
      </c>
      <c r="C788" s="16" t="s">
        <v>562</v>
      </c>
      <c r="D788" s="16" t="s">
        <v>580</v>
      </c>
      <c r="E788" s="41">
        <v>1.7195246808510638</v>
      </c>
      <c r="F788" s="21">
        <f t="shared" si="170"/>
        <v>1.8816347517730496</v>
      </c>
      <c r="G788" s="21">
        <f t="shared" si="169"/>
        <v>1.8454494680851066</v>
      </c>
      <c r="H788" s="21">
        <f t="shared" si="162"/>
        <v>1.8454494680851066</v>
      </c>
      <c r="I788" s="23">
        <f t="shared" si="118"/>
        <v>23.990843085106384</v>
      </c>
      <c r="J788" s="36">
        <f t="shared" si="104"/>
        <v>23.990843085106384</v>
      </c>
    </row>
    <row r="789" spans="1:10">
      <c r="A789" s="15" t="s">
        <v>1091</v>
      </c>
      <c r="B789" s="15" t="s">
        <v>1092</v>
      </c>
      <c r="C789" s="16" t="s">
        <v>562</v>
      </c>
      <c r="D789" s="16" t="s">
        <v>107</v>
      </c>
      <c r="E789" s="41">
        <v>6.4585531920000001</v>
      </c>
      <c r="F789" s="21">
        <f t="shared" si="170"/>
        <v>7.0674403616161614</v>
      </c>
      <c r="G789" s="21">
        <f t="shared" si="169"/>
        <v>6.9315280469696967</v>
      </c>
      <c r="H789" s="21">
        <f t="shared" si="162"/>
        <v>6.9315280469696967</v>
      </c>
      <c r="I789" s="23">
        <f t="shared" si="118"/>
        <v>90.109864610606053</v>
      </c>
      <c r="J789" s="36">
        <f t="shared" si="104"/>
        <v>90.109864610606053</v>
      </c>
    </row>
    <row r="790" spans="1:10">
      <c r="A790" s="15" t="s">
        <v>615</v>
      </c>
      <c r="B790" s="15" t="s">
        <v>1093</v>
      </c>
      <c r="C790" s="16" t="s">
        <v>562</v>
      </c>
      <c r="D790" s="16" t="s">
        <v>159</v>
      </c>
      <c r="E790" s="47">
        <v>6.4</v>
      </c>
      <c r="F790" s="21">
        <f t="shared" si="170"/>
        <v>7.0033670033670035</v>
      </c>
      <c r="G790" s="21">
        <f t="shared" ref="G790" si="171">I790/$G$8</f>
        <v>6.8686868686868694</v>
      </c>
      <c r="H790" s="21">
        <f t="shared" ref="H790" si="172">J790/$G$8</f>
        <v>6.8686868686868694</v>
      </c>
      <c r="I790" s="23">
        <f t="shared" ref="I790" si="173">F790*$I$9</f>
        <v>89.292929292929301</v>
      </c>
      <c r="J790" s="36">
        <f t="shared" ref="J790" si="174">I790*(1-$I$10/100)</f>
        <v>89.292929292929301</v>
      </c>
    </row>
    <row r="791" spans="1:10">
      <c r="A791" s="15" t="s">
        <v>616</v>
      </c>
      <c r="B791" s="15" t="s">
        <v>1093</v>
      </c>
      <c r="C791" s="16" t="s">
        <v>562</v>
      </c>
      <c r="D791" s="16" t="s">
        <v>623</v>
      </c>
      <c r="E791" s="41">
        <v>4.3445106382920002</v>
      </c>
      <c r="F791" s="21">
        <f t="shared" si="170"/>
        <v>4.7540941328111108</v>
      </c>
      <c r="G791" s="21">
        <f>I791/$G$8</f>
        <v>4.6626692456416663</v>
      </c>
      <c r="H791" s="21">
        <f t="shared" si="162"/>
        <v>4.6626692456416663</v>
      </c>
      <c r="I791" s="23">
        <f t="shared" si="118"/>
        <v>60.614700193341662</v>
      </c>
      <c r="J791" s="36">
        <f t="shared" si="104"/>
        <v>60.614700193341662</v>
      </c>
    </row>
    <row r="792" spans="1:10">
      <c r="A792" s="15" t="s">
        <v>617</v>
      </c>
      <c r="B792" s="15" t="s">
        <v>1093</v>
      </c>
      <c r="C792" s="16" t="s">
        <v>562</v>
      </c>
      <c r="D792" s="16" t="s">
        <v>580</v>
      </c>
      <c r="E792" s="41">
        <v>5.0696170211999991</v>
      </c>
      <c r="F792" s="21">
        <f t="shared" si="170"/>
        <v>5.5475607134343425</v>
      </c>
      <c r="G792" s="21">
        <f t="shared" ref="G792:G793" si="175">I792/$G$8</f>
        <v>5.4408768535606056</v>
      </c>
      <c r="H792" s="21">
        <f t="shared" si="162"/>
        <v>5.4408768535606056</v>
      </c>
      <c r="I792" s="23">
        <f t="shared" si="118"/>
        <v>70.731399096287873</v>
      </c>
      <c r="J792" s="36">
        <f t="shared" si="104"/>
        <v>70.731399096287873</v>
      </c>
    </row>
    <row r="793" spans="1:10">
      <c r="A793" s="15" t="s">
        <v>618</v>
      </c>
      <c r="B793" s="15" t="s">
        <v>1093</v>
      </c>
      <c r="C793" s="16" t="s">
        <v>562</v>
      </c>
      <c r="D793" s="16" t="s">
        <v>54</v>
      </c>
      <c r="E793" s="41">
        <v>6.3114893616000005</v>
      </c>
      <c r="F793" s="21">
        <f t="shared" si="170"/>
        <v>6.9065119276767675</v>
      </c>
      <c r="G793" s="21">
        <f t="shared" si="175"/>
        <v>6.7736943906060612</v>
      </c>
      <c r="H793" s="21">
        <f t="shared" si="162"/>
        <v>6.7736943906060612</v>
      </c>
      <c r="I793" s="23">
        <f t="shared" si="118"/>
        <v>88.058027077878791</v>
      </c>
      <c r="J793" s="36">
        <f t="shared" si="104"/>
        <v>88.058027077878791</v>
      </c>
    </row>
    <row r="794" spans="1:10">
      <c r="A794" s="15" t="s">
        <v>619</v>
      </c>
      <c r="B794" s="15" t="s">
        <v>1094</v>
      </c>
      <c r="C794" s="16" t="s">
        <v>562</v>
      </c>
      <c r="D794" s="16" t="s">
        <v>159</v>
      </c>
      <c r="E794" s="47">
        <v>7.1</v>
      </c>
      <c r="F794" s="21">
        <f t="shared" si="170"/>
        <v>7.769360269360269</v>
      </c>
      <c r="G794" s="21">
        <f t="shared" ref="G794" si="176">I794/$G$8</f>
        <v>7.6199494949494948</v>
      </c>
      <c r="H794" s="21">
        <f t="shared" ref="H794" si="177">J794/$G$8</f>
        <v>7.6199494949494948</v>
      </c>
      <c r="I794" s="23">
        <f t="shared" ref="I794" si="178">F794*$I$9</f>
        <v>99.059343434343432</v>
      </c>
      <c r="J794" s="36">
        <f t="shared" ref="J794" si="179">I794*(1-$I$10/100)</f>
        <v>99.059343434343432</v>
      </c>
    </row>
    <row r="795" spans="1:10">
      <c r="A795" s="15" t="s">
        <v>620</v>
      </c>
      <c r="B795" s="15" t="s">
        <v>1094</v>
      </c>
      <c r="C795" s="16" t="s">
        <v>562</v>
      </c>
      <c r="D795" s="16" t="s">
        <v>623</v>
      </c>
      <c r="E795" s="41">
        <v>4.9235744675999991</v>
      </c>
      <c r="F795" s="21">
        <f t="shared" si="170"/>
        <v>5.3877498382828266</v>
      </c>
      <c r="G795" s="21">
        <f>I795/$G$8</f>
        <v>5.2841392644696956</v>
      </c>
      <c r="H795" s="21">
        <f t="shared" si="162"/>
        <v>5.2841392644696956</v>
      </c>
      <c r="I795" s="23">
        <f t="shared" si="118"/>
        <v>68.693810438106041</v>
      </c>
      <c r="J795" s="36">
        <f t="shared" si="104"/>
        <v>68.693810438106041</v>
      </c>
    </row>
    <row r="796" spans="1:10">
      <c r="A796" s="15" t="s">
        <v>621</v>
      </c>
      <c r="B796" s="15" t="s">
        <v>1094</v>
      </c>
      <c r="C796" s="16" t="s">
        <v>562</v>
      </c>
      <c r="D796" s="16" t="s">
        <v>580</v>
      </c>
      <c r="E796" s="41">
        <v>5.7395744675999998</v>
      </c>
      <c r="F796" s="21">
        <f t="shared" si="170"/>
        <v>6.2806791312121213</v>
      </c>
      <c r="G796" s="21">
        <f t="shared" ref="G796:G827" si="180">I796/$G$8</f>
        <v>6.1598968402272725</v>
      </c>
      <c r="H796" s="21">
        <f t="shared" si="162"/>
        <v>6.1598968402272725</v>
      </c>
      <c r="I796" s="23">
        <f t="shared" si="118"/>
        <v>80.078658922954546</v>
      </c>
      <c r="J796" s="36">
        <f t="shared" si="104"/>
        <v>80.078658922954546</v>
      </c>
    </row>
    <row r="797" spans="1:10">
      <c r="A797" s="15" t="s">
        <v>622</v>
      </c>
      <c r="B797" s="15" t="s">
        <v>1094</v>
      </c>
      <c r="C797" s="16" t="s">
        <v>562</v>
      </c>
      <c r="D797" s="16" t="s">
        <v>54</v>
      </c>
      <c r="E797" s="41">
        <v>6.5913191483999993</v>
      </c>
      <c r="F797" s="21">
        <f t="shared" si="170"/>
        <v>7.2127229738383827</v>
      </c>
      <c r="G797" s="21">
        <f t="shared" si="180"/>
        <v>7.0740167628030299</v>
      </c>
      <c r="H797" s="21">
        <f t="shared" si="162"/>
        <v>7.0740167628030299</v>
      </c>
      <c r="I797" s="23">
        <f t="shared" si="118"/>
        <v>91.962217916439386</v>
      </c>
      <c r="J797" s="36">
        <f t="shared" si="104"/>
        <v>91.962217916439386</v>
      </c>
    </row>
    <row r="798" spans="1:10">
      <c r="A798" s="15" t="s">
        <v>75</v>
      </c>
      <c r="B798" s="15" t="s">
        <v>1099</v>
      </c>
      <c r="C798" s="16" t="s">
        <v>562</v>
      </c>
      <c r="D798" s="16" t="s">
        <v>17</v>
      </c>
      <c r="E798" s="41">
        <v>47.409751914893612</v>
      </c>
      <c r="F798" s="21">
        <f t="shared" si="170"/>
        <v>51.87935815602836</v>
      </c>
      <c r="G798" s="21">
        <f t="shared" si="180"/>
        <v>50.88167819148935</v>
      </c>
      <c r="H798" s="21">
        <f t="shared" si="162"/>
        <v>50.88167819148935</v>
      </c>
      <c r="I798" s="23">
        <f t="shared" si="118"/>
        <v>661.46181648936158</v>
      </c>
      <c r="J798" s="36">
        <f t="shared" si="104"/>
        <v>661.46181648936158</v>
      </c>
    </row>
    <row r="799" spans="1:10">
      <c r="A799" s="15" t="s">
        <v>69</v>
      </c>
      <c r="B799" s="15" t="s">
        <v>1099</v>
      </c>
      <c r="C799" s="16" t="s">
        <v>562</v>
      </c>
      <c r="D799" s="16" t="s">
        <v>52</v>
      </c>
      <c r="E799" s="41">
        <v>88.187051489361707</v>
      </c>
      <c r="F799" s="21">
        <f t="shared" si="170"/>
        <v>96.500982269503552</v>
      </c>
      <c r="G799" s="21">
        <f t="shared" si="180"/>
        <v>94.64519414893617</v>
      </c>
      <c r="H799" s="21">
        <f t="shared" si="162"/>
        <v>94.64519414893617</v>
      </c>
      <c r="I799" s="23">
        <f t="shared" si="118"/>
        <v>1230.3875239361703</v>
      </c>
      <c r="J799" s="36">
        <f t="shared" si="104"/>
        <v>1230.3875239361703</v>
      </c>
    </row>
    <row r="800" spans="1:10">
      <c r="A800" s="15" t="s">
        <v>1095</v>
      </c>
      <c r="B800" s="15" t="s">
        <v>1099</v>
      </c>
      <c r="C800" s="16" t="s">
        <v>562</v>
      </c>
      <c r="D800" s="16" t="s">
        <v>107</v>
      </c>
      <c r="E800" s="41">
        <v>87.952340423999999</v>
      </c>
      <c r="F800" s="21">
        <f t="shared" si="170"/>
        <v>96.244143561616141</v>
      </c>
      <c r="G800" s="21">
        <f t="shared" si="180"/>
        <v>94.393294646969679</v>
      </c>
      <c r="H800" s="21">
        <f t="shared" si="162"/>
        <v>94.393294646969679</v>
      </c>
      <c r="I800" s="23">
        <f t="shared" si="118"/>
        <v>1227.1128304106057</v>
      </c>
      <c r="J800" s="36">
        <f t="shared" si="104"/>
        <v>1227.1128304106057</v>
      </c>
    </row>
    <row r="801" spans="1:10">
      <c r="A801" s="15" t="s">
        <v>74</v>
      </c>
      <c r="B801" s="15" t="s">
        <v>1100</v>
      </c>
      <c r="C801" s="16" t="s">
        <v>562</v>
      </c>
      <c r="D801" s="16" t="s">
        <v>17</v>
      </c>
      <c r="E801" s="41">
        <v>58.173529787234045</v>
      </c>
      <c r="F801" s="21">
        <f t="shared" si="170"/>
        <v>63.657902965828498</v>
      </c>
      <c r="G801" s="21">
        <f t="shared" si="180"/>
        <v>62.433712524177949</v>
      </c>
      <c r="H801" s="21">
        <f t="shared" si="162"/>
        <v>62.433712524177949</v>
      </c>
      <c r="I801" s="23">
        <f t="shared" si="118"/>
        <v>811.63826281431329</v>
      </c>
      <c r="J801" s="36">
        <f t="shared" si="104"/>
        <v>811.63826281431329</v>
      </c>
    </row>
    <row r="802" spans="1:10">
      <c r="A802" s="15" t="s">
        <v>68</v>
      </c>
      <c r="B802" s="15" t="s">
        <v>1100</v>
      </c>
      <c r="C802" s="16" t="s">
        <v>562</v>
      </c>
      <c r="D802" s="16" t="s">
        <v>52</v>
      </c>
      <c r="E802" s="41">
        <v>105.0473259574468</v>
      </c>
      <c r="F802" s="21">
        <f t="shared" si="170"/>
        <v>114.95077756286265</v>
      </c>
      <c r="G802" s="21">
        <f t="shared" si="180"/>
        <v>112.74018568665376</v>
      </c>
      <c r="H802" s="21">
        <f t="shared" si="162"/>
        <v>112.74018568665376</v>
      </c>
      <c r="I802" s="23">
        <f t="shared" si="118"/>
        <v>1465.6224139264989</v>
      </c>
      <c r="J802" s="36">
        <f t="shared" si="104"/>
        <v>1465.6224139264989</v>
      </c>
    </row>
    <row r="803" spans="1:10">
      <c r="A803" s="15" t="s">
        <v>1096</v>
      </c>
      <c r="B803" s="15" t="s">
        <v>1100</v>
      </c>
      <c r="C803" s="16" t="s">
        <v>562</v>
      </c>
      <c r="D803" s="16" t="s">
        <v>107</v>
      </c>
      <c r="E803" s="41">
        <v>104.43165957599999</v>
      </c>
      <c r="F803" s="21">
        <f t="shared" si="170"/>
        <v>114.27706855959595</v>
      </c>
      <c r="G803" s="21">
        <f t="shared" si="180"/>
        <v>112.07943262575756</v>
      </c>
      <c r="H803" s="21">
        <f t="shared" si="162"/>
        <v>112.07943262575756</v>
      </c>
      <c r="I803" s="23">
        <f t="shared" si="118"/>
        <v>1457.0326241348482</v>
      </c>
      <c r="J803" s="36">
        <f t="shared" si="104"/>
        <v>1457.0326241348482</v>
      </c>
    </row>
    <row r="804" spans="1:10">
      <c r="A804" s="15" t="s">
        <v>87</v>
      </c>
      <c r="B804" s="15" t="s">
        <v>1101</v>
      </c>
      <c r="C804" s="16" t="s">
        <v>562</v>
      </c>
      <c r="D804" s="16" t="s">
        <v>17</v>
      </c>
      <c r="E804" s="41">
        <v>68.937307659574472</v>
      </c>
      <c r="F804" s="21">
        <f t="shared" si="170"/>
        <v>75.436447775628636</v>
      </c>
      <c r="G804" s="21">
        <f t="shared" si="180"/>
        <v>73.985746856866541</v>
      </c>
      <c r="H804" s="21">
        <f t="shared" si="162"/>
        <v>73.985746856866541</v>
      </c>
      <c r="I804" s="23">
        <f t="shared" si="118"/>
        <v>961.81470913926512</v>
      </c>
      <c r="J804" s="36">
        <f t="shared" si="104"/>
        <v>961.81470913926512</v>
      </c>
    </row>
    <row r="805" spans="1:10">
      <c r="A805" s="15" t="s">
        <v>67</v>
      </c>
      <c r="B805" s="15" t="s">
        <v>1101</v>
      </c>
      <c r="C805" s="16" t="s">
        <v>562</v>
      </c>
      <c r="D805" s="16" t="s">
        <v>52</v>
      </c>
      <c r="E805" s="41">
        <v>124.67670510638298</v>
      </c>
      <c r="F805" s="21">
        <f t="shared" si="170"/>
        <v>136.43073791102515</v>
      </c>
      <c r="G805" s="21">
        <f t="shared" si="180"/>
        <v>133.80706987427467</v>
      </c>
      <c r="H805" s="21">
        <f t="shared" si="162"/>
        <v>133.80706987427467</v>
      </c>
      <c r="I805" s="23">
        <f t="shared" si="118"/>
        <v>1739.4919083655707</v>
      </c>
      <c r="J805" s="36">
        <f t="shared" si="104"/>
        <v>1739.4919083655707</v>
      </c>
    </row>
    <row r="806" spans="1:10">
      <c r="A806" s="15" t="s">
        <v>1097</v>
      </c>
      <c r="B806" s="15" t="s">
        <v>1101</v>
      </c>
      <c r="C806" s="16" t="s">
        <v>562</v>
      </c>
      <c r="D806" s="16" t="s">
        <v>107</v>
      </c>
      <c r="E806" s="41">
        <v>123.86042556000001</v>
      </c>
      <c r="F806" s="21">
        <f t="shared" si="170"/>
        <v>135.53750271717172</v>
      </c>
      <c r="G806" s="21">
        <f t="shared" si="180"/>
        <v>132.93101228030304</v>
      </c>
      <c r="H806" s="21">
        <f t="shared" si="162"/>
        <v>132.93101228030304</v>
      </c>
      <c r="I806" s="23">
        <f t="shared" si="118"/>
        <v>1728.1031596439393</v>
      </c>
      <c r="J806" s="36">
        <f t="shared" si="104"/>
        <v>1728.1031596439393</v>
      </c>
    </row>
    <row r="807" spans="1:10">
      <c r="A807" s="15" t="s">
        <v>73</v>
      </c>
      <c r="B807" s="15" t="s">
        <v>1102</v>
      </c>
      <c r="C807" s="16" t="s">
        <v>562</v>
      </c>
      <c r="D807" s="16" t="s">
        <v>17</v>
      </c>
      <c r="E807" s="41">
        <v>90.822167234042553</v>
      </c>
      <c r="F807" s="21">
        <f t="shared" si="170"/>
        <v>99.384526434558339</v>
      </c>
      <c r="G807" s="21">
        <f t="shared" si="180"/>
        <v>97.473285541586066</v>
      </c>
      <c r="H807" s="21">
        <f t="shared" si="162"/>
        <v>97.473285541586066</v>
      </c>
      <c r="I807" s="23">
        <f t="shared" si="118"/>
        <v>1267.1527120406188</v>
      </c>
      <c r="J807" s="36">
        <f t="shared" si="104"/>
        <v>1267.1527120406188</v>
      </c>
    </row>
    <row r="808" spans="1:10">
      <c r="A808" s="15" t="s">
        <v>66</v>
      </c>
      <c r="B808" s="15" t="s">
        <v>1102</v>
      </c>
      <c r="C808" s="16" t="s">
        <v>562</v>
      </c>
      <c r="D808" s="16" t="s">
        <v>52</v>
      </c>
      <c r="E808" s="41">
        <v>164.56074510638294</v>
      </c>
      <c r="F808" s="21">
        <f t="shared" si="170"/>
        <v>180.07488942617661</v>
      </c>
      <c r="G808" s="21">
        <f t="shared" si="180"/>
        <v>176.61191078336554</v>
      </c>
      <c r="H808" s="21">
        <f t="shared" si="162"/>
        <v>176.61191078336554</v>
      </c>
      <c r="I808" s="23">
        <f t="shared" si="118"/>
        <v>2295.9548401837519</v>
      </c>
      <c r="J808" s="36">
        <f t="shared" si="104"/>
        <v>2295.9548401837519</v>
      </c>
    </row>
    <row r="809" spans="1:10">
      <c r="A809" s="15" t="s">
        <v>1098</v>
      </c>
      <c r="B809" s="15" t="s">
        <v>1102</v>
      </c>
      <c r="C809" s="16" t="s">
        <v>562</v>
      </c>
      <c r="D809" s="16" t="s">
        <v>107</v>
      </c>
      <c r="E809" s="41">
        <v>163.24289364000001</v>
      </c>
      <c r="F809" s="21">
        <f t="shared" si="170"/>
        <v>178.63279607070706</v>
      </c>
      <c r="G809" s="21">
        <f t="shared" si="180"/>
        <v>175.19754999242423</v>
      </c>
      <c r="H809" s="21">
        <f t="shared" si="162"/>
        <v>175.19754999242423</v>
      </c>
      <c r="I809" s="23">
        <f t="shared" si="118"/>
        <v>2277.568149901515</v>
      </c>
      <c r="J809" s="36">
        <f t="shared" si="104"/>
        <v>2277.568149901515</v>
      </c>
    </row>
    <row r="810" spans="1:10">
      <c r="A810" s="15" t="s">
        <v>443</v>
      </c>
      <c r="B810" s="15" t="s">
        <v>1103</v>
      </c>
      <c r="C810" s="16" t="s">
        <v>562</v>
      </c>
      <c r="D810" s="16" t="s">
        <v>561</v>
      </c>
      <c r="E810" s="41">
        <v>4.5556238297872333</v>
      </c>
      <c r="F810" s="21">
        <f t="shared" si="170"/>
        <v>4.985110251450676</v>
      </c>
      <c r="G810" s="21">
        <f t="shared" si="180"/>
        <v>4.8892427466150856</v>
      </c>
      <c r="H810" s="21">
        <f t="shared" si="162"/>
        <v>4.8892427466150856</v>
      </c>
      <c r="I810" s="23">
        <f t="shared" si="118"/>
        <v>63.560155705996117</v>
      </c>
      <c r="J810" s="36">
        <f t="shared" si="104"/>
        <v>63.560155705996117</v>
      </c>
    </row>
    <row r="811" spans="1:10">
      <c r="A811" s="15" t="s">
        <v>70</v>
      </c>
      <c r="B811" s="15" t="s">
        <v>1104</v>
      </c>
      <c r="C811" s="16" t="s">
        <v>562</v>
      </c>
      <c r="D811" s="16" t="s">
        <v>17</v>
      </c>
      <c r="E811" s="41">
        <v>3.5730382978723396</v>
      </c>
      <c r="F811" s="21">
        <f t="shared" si="170"/>
        <v>3.9098903932946474</v>
      </c>
      <c r="G811" s="21">
        <f t="shared" si="180"/>
        <v>3.8347001934235965</v>
      </c>
      <c r="H811" s="21">
        <f t="shared" si="162"/>
        <v>3.8347001934235965</v>
      </c>
      <c r="I811" s="23">
        <f t="shared" si="118"/>
        <v>49.851102514506756</v>
      </c>
      <c r="J811" s="36">
        <f t="shared" si="104"/>
        <v>49.851102514506756</v>
      </c>
    </row>
    <row r="812" spans="1:10">
      <c r="A812" s="15" t="s">
        <v>1329</v>
      </c>
      <c r="B812" s="15" t="s">
        <v>1383</v>
      </c>
      <c r="C812" s="16" t="s">
        <v>562</v>
      </c>
      <c r="D812" s="16" t="s">
        <v>17</v>
      </c>
      <c r="E812" s="41">
        <v>41</v>
      </c>
      <c r="F812" s="21">
        <f t="shared" si="170"/>
        <v>44.865319865319861</v>
      </c>
      <c r="G812" s="21">
        <f t="shared" ref="G812:G814" si="181">I812/$G$8</f>
        <v>44.002525252525245</v>
      </c>
      <c r="H812" s="21">
        <f t="shared" ref="H812:H814" si="182">J812/$G$8</f>
        <v>44.002525252525245</v>
      </c>
      <c r="I812" s="23">
        <f t="shared" ref="I812:I814" si="183">F812*$I$9</f>
        <v>572.03282828282818</v>
      </c>
      <c r="J812" s="36">
        <f t="shared" ref="J812:J814" si="184">I812*(1-$I$10/100)</f>
        <v>572.03282828282818</v>
      </c>
    </row>
    <row r="813" spans="1:10">
      <c r="A813" s="15" t="s">
        <v>1330</v>
      </c>
      <c r="B813" s="15" t="s">
        <v>1384</v>
      </c>
      <c r="C813" s="16" t="s">
        <v>562</v>
      </c>
      <c r="D813" s="16" t="s">
        <v>17</v>
      </c>
      <c r="E813" s="41">
        <v>61</v>
      </c>
      <c r="F813" s="21">
        <f t="shared" si="170"/>
        <v>66.750841750841744</v>
      </c>
      <c r="G813" s="21">
        <f t="shared" si="181"/>
        <v>65.467171717171709</v>
      </c>
      <c r="H813" s="21">
        <f t="shared" si="182"/>
        <v>65.467171717171709</v>
      </c>
      <c r="I813" s="23">
        <f t="shared" si="183"/>
        <v>851.07323232323222</v>
      </c>
      <c r="J813" s="36">
        <f t="shared" si="184"/>
        <v>851.07323232323222</v>
      </c>
    </row>
    <row r="814" spans="1:10">
      <c r="A814" s="15" t="s">
        <v>1331</v>
      </c>
      <c r="B814" s="15" t="s">
        <v>1385</v>
      </c>
      <c r="C814" s="16" t="s">
        <v>562</v>
      </c>
      <c r="D814" s="16" t="s">
        <v>17</v>
      </c>
      <c r="E814" s="41">
        <v>75</v>
      </c>
      <c r="F814" s="21">
        <f t="shared" si="170"/>
        <v>82.070707070707059</v>
      </c>
      <c r="G814" s="21">
        <f t="shared" si="181"/>
        <v>80.492424242424235</v>
      </c>
      <c r="H814" s="21">
        <f t="shared" si="182"/>
        <v>80.492424242424235</v>
      </c>
      <c r="I814" s="23">
        <f t="shared" si="183"/>
        <v>1046.401515151515</v>
      </c>
      <c r="J814" s="36">
        <f t="shared" si="184"/>
        <v>1046.401515151515</v>
      </c>
    </row>
    <row r="815" spans="1:10">
      <c r="A815" s="15" t="s">
        <v>172</v>
      </c>
      <c r="B815" s="15" t="s">
        <v>1104</v>
      </c>
      <c r="C815" s="16" t="s">
        <v>562</v>
      </c>
      <c r="D815" s="16" t="s">
        <v>52</v>
      </c>
      <c r="E815" s="41">
        <v>6.7217782978723406</v>
      </c>
      <c r="F815" s="21">
        <f t="shared" si="170"/>
        <v>7.3554813023855568</v>
      </c>
      <c r="G815" s="21">
        <f t="shared" si="180"/>
        <v>7.2140297388781427</v>
      </c>
      <c r="H815" s="21">
        <f t="shared" si="162"/>
        <v>7.2140297388781427</v>
      </c>
      <c r="I815" s="23">
        <f t="shared" si="118"/>
        <v>93.782386605415851</v>
      </c>
      <c r="J815" s="36">
        <f t="shared" si="104"/>
        <v>93.782386605415851</v>
      </c>
    </row>
    <row r="816" spans="1:10">
      <c r="A816" s="15" t="s">
        <v>442</v>
      </c>
      <c r="B816" s="15" t="s">
        <v>1105</v>
      </c>
      <c r="C816" s="16" t="s">
        <v>562</v>
      </c>
      <c r="D816" s="16" t="s">
        <v>561</v>
      </c>
      <c r="E816" s="41">
        <v>16.614628085106382</v>
      </c>
      <c r="F816" s="21">
        <f t="shared" si="170"/>
        <v>18.180990328820112</v>
      </c>
      <c r="G816" s="21">
        <f t="shared" si="180"/>
        <v>17.831355899419727</v>
      </c>
      <c r="H816" s="21">
        <f t="shared" si="162"/>
        <v>17.831355899419727</v>
      </c>
      <c r="I816" s="23">
        <f t="shared" si="118"/>
        <v>231.80762669245644</v>
      </c>
      <c r="J816" s="36">
        <f t="shared" si="104"/>
        <v>231.80762669245644</v>
      </c>
    </row>
    <row r="817" spans="1:10">
      <c r="A817" s="15" t="s">
        <v>100</v>
      </c>
      <c r="B817" s="15" t="s">
        <v>1106</v>
      </c>
      <c r="C817" s="16" t="s">
        <v>562</v>
      </c>
      <c r="D817" s="16" t="s">
        <v>561</v>
      </c>
      <c r="E817" s="41">
        <v>17.842859999999998</v>
      </c>
      <c r="F817" s="21">
        <f t="shared" si="170"/>
        <v>19.525015151515149</v>
      </c>
      <c r="G817" s="21">
        <f t="shared" si="180"/>
        <v>19.149534090909089</v>
      </c>
      <c r="H817" s="21">
        <f t="shared" si="162"/>
        <v>19.149534090909089</v>
      </c>
      <c r="I817" s="23">
        <f t="shared" si="118"/>
        <v>248.94394318181816</v>
      </c>
      <c r="J817" s="36">
        <f t="shared" si="104"/>
        <v>248.94394318181816</v>
      </c>
    </row>
    <row r="818" spans="1:10">
      <c r="A818" s="15" t="s">
        <v>103</v>
      </c>
      <c r="B818" s="15" t="s">
        <v>1107</v>
      </c>
      <c r="C818" s="16" t="s">
        <v>562</v>
      </c>
      <c r="D818" s="16" t="s">
        <v>561</v>
      </c>
      <c r="E818" s="41">
        <v>4.5556238297872333</v>
      </c>
      <c r="F818" s="21">
        <f t="shared" si="170"/>
        <v>4.985110251450676</v>
      </c>
      <c r="G818" s="21">
        <f t="shared" si="180"/>
        <v>4.8892427466150856</v>
      </c>
      <c r="H818" s="21">
        <f t="shared" si="162"/>
        <v>4.8892427466150856</v>
      </c>
      <c r="I818" s="23">
        <f t="shared" si="118"/>
        <v>63.560155705996117</v>
      </c>
      <c r="J818" s="36">
        <f t="shared" si="104"/>
        <v>63.560155705996117</v>
      </c>
    </row>
    <row r="819" spans="1:10">
      <c r="A819" s="15" t="s">
        <v>1108</v>
      </c>
      <c r="B819" s="15" t="s">
        <v>1107</v>
      </c>
      <c r="C819" s="16" t="s">
        <v>562</v>
      </c>
      <c r="D819" s="16" t="s">
        <v>52</v>
      </c>
      <c r="E819" s="41">
        <v>15.707234040000001</v>
      </c>
      <c r="F819" s="21">
        <f t="shared" si="170"/>
        <v>17.188050717171716</v>
      </c>
      <c r="G819" s="21">
        <f t="shared" si="180"/>
        <v>16.857511280303029</v>
      </c>
      <c r="H819" s="21">
        <f t="shared" si="162"/>
        <v>16.857511280303029</v>
      </c>
      <c r="I819" s="23">
        <f t="shared" si="118"/>
        <v>219.1476466439394</v>
      </c>
      <c r="J819" s="36">
        <f t="shared" si="104"/>
        <v>219.1476466439394</v>
      </c>
    </row>
    <row r="820" spans="1:10">
      <c r="A820" s="15" t="s">
        <v>1109</v>
      </c>
      <c r="B820" s="15" t="s">
        <v>1107</v>
      </c>
      <c r="C820" s="16" t="s">
        <v>562</v>
      </c>
      <c r="D820" s="16" t="s">
        <v>580</v>
      </c>
      <c r="E820" s="41">
        <v>6.6893617019999994</v>
      </c>
      <c r="F820" s="21">
        <f t="shared" si="170"/>
        <v>7.3200085964646453</v>
      </c>
      <c r="G820" s="21">
        <f t="shared" si="180"/>
        <v>7.1792392003787873</v>
      </c>
      <c r="H820" s="21">
        <f t="shared" si="162"/>
        <v>7.1792392003787873</v>
      </c>
      <c r="I820" s="23">
        <f t="shared" si="118"/>
        <v>93.330109604924232</v>
      </c>
      <c r="J820" s="36">
        <f t="shared" si="104"/>
        <v>93.330109604924232</v>
      </c>
    </row>
    <row r="821" spans="1:10">
      <c r="A821" s="15" t="s">
        <v>298</v>
      </c>
      <c r="B821" s="15" t="s">
        <v>1110</v>
      </c>
      <c r="C821" s="16" t="s">
        <v>562</v>
      </c>
      <c r="D821" s="16" t="s">
        <v>561</v>
      </c>
      <c r="E821" s="41">
        <v>1.3175578723404253</v>
      </c>
      <c r="F821" s="21">
        <f t="shared" si="170"/>
        <v>1.4417720825274014</v>
      </c>
      <c r="G821" s="21">
        <f t="shared" si="180"/>
        <v>1.4140456963249513</v>
      </c>
      <c r="H821" s="21">
        <f t="shared" si="162"/>
        <v>1.4140456963249513</v>
      </c>
      <c r="I821" s="23">
        <f t="shared" si="118"/>
        <v>18.382594052224366</v>
      </c>
      <c r="J821" s="36">
        <f t="shared" si="104"/>
        <v>18.382594052224366</v>
      </c>
    </row>
    <row r="822" spans="1:10">
      <c r="A822" s="15" t="s">
        <v>269</v>
      </c>
      <c r="B822" s="15" t="s">
        <v>1110</v>
      </c>
      <c r="C822" s="16" t="s">
        <v>562</v>
      </c>
      <c r="D822" s="16" t="s">
        <v>580</v>
      </c>
      <c r="E822" s="41">
        <v>1.9651710638297868</v>
      </c>
      <c r="F822" s="21">
        <f t="shared" si="170"/>
        <v>2.1504397163120559</v>
      </c>
      <c r="G822" s="21">
        <f t="shared" si="180"/>
        <v>2.1090851063829779</v>
      </c>
      <c r="H822" s="21">
        <f t="shared" si="162"/>
        <v>2.1090851063829779</v>
      </c>
      <c r="I822" s="23">
        <f t="shared" si="118"/>
        <v>27.418106382978713</v>
      </c>
      <c r="J822" s="36">
        <f t="shared" si="104"/>
        <v>27.418106382978713</v>
      </c>
    </row>
    <row r="823" spans="1:10">
      <c r="A823" s="15" t="s">
        <v>1111</v>
      </c>
      <c r="B823" s="15" t="s">
        <v>1110</v>
      </c>
      <c r="C823" s="16" t="s">
        <v>562</v>
      </c>
      <c r="D823" s="16" t="s">
        <v>54</v>
      </c>
      <c r="E823" s="41">
        <v>2.9555744676</v>
      </c>
      <c r="F823" s="21">
        <f t="shared" si="170"/>
        <v>3.2342144847474747</v>
      </c>
      <c r="G823" s="21">
        <f t="shared" si="180"/>
        <v>3.1720180523484847</v>
      </c>
      <c r="H823" s="21">
        <f t="shared" si="162"/>
        <v>3.1720180523484847</v>
      </c>
      <c r="I823" s="23">
        <f t="shared" si="118"/>
        <v>41.236234680530302</v>
      </c>
      <c r="J823" s="36">
        <f t="shared" si="104"/>
        <v>41.236234680530302</v>
      </c>
    </row>
    <row r="824" spans="1:10">
      <c r="A824" s="15" t="s">
        <v>1112</v>
      </c>
      <c r="B824" s="15" t="s">
        <v>1110</v>
      </c>
      <c r="C824" s="16" t="s">
        <v>562</v>
      </c>
      <c r="D824" s="16" t="s">
        <v>52</v>
      </c>
      <c r="E824" s="41">
        <v>8.9994893615999985</v>
      </c>
      <c r="F824" s="21">
        <f t="shared" si="170"/>
        <v>9.8479260690909065</v>
      </c>
      <c r="G824" s="21">
        <f t="shared" si="180"/>
        <v>9.6585428754545433</v>
      </c>
      <c r="H824" s="21">
        <f t="shared" si="162"/>
        <v>9.6585428754545433</v>
      </c>
      <c r="I824" s="23">
        <f t="shared" si="118"/>
        <v>125.56105738090906</v>
      </c>
      <c r="J824" s="36">
        <f t="shared" si="104"/>
        <v>125.56105738090906</v>
      </c>
    </row>
    <row r="825" spans="1:10">
      <c r="A825" s="15" t="s">
        <v>1113</v>
      </c>
      <c r="B825" s="15" t="s">
        <v>1110</v>
      </c>
      <c r="C825" s="16" t="s">
        <v>562</v>
      </c>
      <c r="D825" s="16" t="s">
        <v>8</v>
      </c>
      <c r="E825" s="41">
        <v>6.7240851060000004</v>
      </c>
      <c r="F825" s="21">
        <f t="shared" si="170"/>
        <v>7.3580055873737376</v>
      </c>
      <c r="G825" s="21">
        <f t="shared" si="180"/>
        <v>7.2165054799242423</v>
      </c>
      <c r="H825" s="21">
        <f t="shared" si="162"/>
        <v>7.2165054799242423</v>
      </c>
      <c r="I825" s="23">
        <f t="shared" si="118"/>
        <v>93.814571239015152</v>
      </c>
      <c r="J825" s="36">
        <f t="shared" si="104"/>
        <v>93.814571239015152</v>
      </c>
    </row>
    <row r="826" spans="1:10">
      <c r="A826" s="15" t="s">
        <v>270</v>
      </c>
      <c r="B826" s="15" t="s">
        <v>1114</v>
      </c>
      <c r="C826" s="16" t="s">
        <v>562</v>
      </c>
      <c r="D826" s="16" t="s">
        <v>52</v>
      </c>
      <c r="E826" s="41">
        <v>9.6248719148936175</v>
      </c>
      <c r="F826" s="21">
        <f t="shared" si="170"/>
        <v>10.53226724693746</v>
      </c>
      <c r="G826" s="21">
        <f t="shared" si="180"/>
        <v>10.329723646034816</v>
      </c>
      <c r="H826" s="21">
        <f t="shared" si="162"/>
        <v>10.329723646034816</v>
      </c>
      <c r="I826" s="23">
        <f t="shared" si="118"/>
        <v>134.28640739845261</v>
      </c>
      <c r="J826" s="36">
        <f t="shared" si="104"/>
        <v>134.28640739845261</v>
      </c>
    </row>
    <row r="827" spans="1:10">
      <c r="A827" s="15" t="s">
        <v>280</v>
      </c>
      <c r="B827" s="15" t="s">
        <v>1114</v>
      </c>
      <c r="C827" s="16" t="s">
        <v>562</v>
      </c>
      <c r="D827" s="16" t="s">
        <v>561</v>
      </c>
      <c r="E827" s="41">
        <v>3.1934029787234035</v>
      </c>
      <c r="F827" s="21">
        <f t="shared" si="170"/>
        <v>3.4944645390070912</v>
      </c>
      <c r="G827" s="21">
        <f t="shared" si="180"/>
        <v>3.4272632978723392</v>
      </c>
      <c r="H827" s="21">
        <f t="shared" si="162"/>
        <v>3.4272632978723392</v>
      </c>
      <c r="I827" s="23">
        <f t="shared" si="118"/>
        <v>44.55442287234041</v>
      </c>
      <c r="J827" s="36">
        <f t="shared" si="104"/>
        <v>44.55442287234041</v>
      </c>
    </row>
    <row r="828" spans="1:10">
      <c r="A828" s="15" t="s">
        <v>1117</v>
      </c>
      <c r="B828" s="15" t="s">
        <v>1114</v>
      </c>
      <c r="C828" s="16" t="s">
        <v>562</v>
      </c>
      <c r="D828" s="16" t="s">
        <v>8</v>
      </c>
      <c r="E828" s="47">
        <v>8.5</v>
      </c>
      <c r="F828" s="21">
        <f t="shared" si="170"/>
        <v>9.301346801346801</v>
      </c>
      <c r="G828" s="21">
        <f t="shared" ref="G828:G830" si="185">I828/$G$8</f>
        <v>9.1224747474747474</v>
      </c>
      <c r="H828" s="21">
        <f t="shared" ref="H828:H830" si="186">J828/$G$8</f>
        <v>9.1224747474747474</v>
      </c>
      <c r="I828" s="23">
        <f t="shared" ref="I828:I830" si="187">F828*$I$9</f>
        <v>118.59217171717171</v>
      </c>
      <c r="J828" s="36">
        <f t="shared" ref="J828:J830" si="188">I828*(1-$I$10/100)</f>
        <v>118.59217171717171</v>
      </c>
    </row>
    <row r="829" spans="1:10">
      <c r="A829" s="15" t="s">
        <v>1116</v>
      </c>
      <c r="B829" s="15" t="s">
        <v>1114</v>
      </c>
      <c r="C829" s="16" t="s">
        <v>562</v>
      </c>
      <c r="D829" s="16" t="s">
        <v>54</v>
      </c>
      <c r="E829" s="47">
        <v>8.1999999999999993</v>
      </c>
      <c r="F829" s="21">
        <f t="shared" si="170"/>
        <v>8.9730639730639723</v>
      </c>
      <c r="G829" s="21">
        <f t="shared" si="185"/>
        <v>8.8005050505050502</v>
      </c>
      <c r="H829" s="21">
        <f t="shared" si="186"/>
        <v>8.8005050505050502</v>
      </c>
      <c r="I829" s="23">
        <f t="shared" si="187"/>
        <v>114.40656565656565</v>
      </c>
      <c r="J829" s="36">
        <f t="shared" si="188"/>
        <v>114.40656565656565</v>
      </c>
    </row>
    <row r="830" spans="1:10">
      <c r="A830" s="15" t="s">
        <v>1115</v>
      </c>
      <c r="B830" s="15" t="s">
        <v>1114</v>
      </c>
      <c r="C830" s="16" t="s">
        <v>562</v>
      </c>
      <c r="D830" s="16" t="s">
        <v>580</v>
      </c>
      <c r="E830" s="47">
        <v>7.9</v>
      </c>
      <c r="F830" s="21">
        <f t="shared" si="170"/>
        <v>8.6447811447811436</v>
      </c>
      <c r="G830" s="21">
        <f t="shared" si="185"/>
        <v>8.4785353535353529</v>
      </c>
      <c r="H830" s="21">
        <f t="shared" si="186"/>
        <v>8.4785353535353529</v>
      </c>
      <c r="I830" s="23">
        <f t="shared" si="187"/>
        <v>110.22095959595958</v>
      </c>
      <c r="J830" s="36">
        <f t="shared" si="188"/>
        <v>110.22095959595958</v>
      </c>
    </row>
    <row r="831" spans="1:10">
      <c r="A831" s="15" t="s">
        <v>42</v>
      </c>
      <c r="B831" s="15" t="s">
        <v>1126</v>
      </c>
      <c r="C831" s="16" t="s">
        <v>562</v>
      </c>
      <c r="D831" s="16" t="s">
        <v>561</v>
      </c>
      <c r="E831" s="41">
        <v>6.1188280851063812</v>
      </c>
      <c r="F831" s="21">
        <f t="shared" si="170"/>
        <v>6.6956872985170834</v>
      </c>
      <c r="G831" s="21">
        <f>I831/$G$8</f>
        <v>6.566924081237909</v>
      </c>
      <c r="H831" s="21">
        <f t="shared" si="162"/>
        <v>6.566924081237909</v>
      </c>
      <c r="I831" s="23">
        <f t="shared" si="118"/>
        <v>85.370013056092816</v>
      </c>
      <c r="J831" s="36">
        <f t="shared" si="104"/>
        <v>85.370013056092816</v>
      </c>
    </row>
    <row r="832" spans="1:10">
      <c r="A832" s="15" t="s">
        <v>43</v>
      </c>
      <c r="B832" s="15" t="s">
        <v>1127</v>
      </c>
      <c r="C832" s="16" t="s">
        <v>562</v>
      </c>
      <c r="D832" s="16" t="s">
        <v>561</v>
      </c>
      <c r="E832" s="41">
        <v>6.1188280851063812</v>
      </c>
      <c r="F832" s="21">
        <f t="shared" si="170"/>
        <v>6.6956872985170834</v>
      </c>
      <c r="G832" s="21">
        <f t="shared" ref="G832:G840" si="189">I832/$G$8</f>
        <v>6.566924081237909</v>
      </c>
      <c r="H832" s="21">
        <f t="shared" si="162"/>
        <v>6.566924081237909</v>
      </c>
      <c r="I832" s="23">
        <f t="shared" si="118"/>
        <v>85.370013056092816</v>
      </c>
      <c r="J832" s="36">
        <f t="shared" si="104"/>
        <v>85.370013056092816</v>
      </c>
    </row>
    <row r="833" spans="1:10">
      <c r="A833" s="15" t="s">
        <v>44</v>
      </c>
      <c r="B833" s="15" t="s">
        <v>1128</v>
      </c>
      <c r="C833" s="16" t="s">
        <v>562</v>
      </c>
      <c r="D833" s="16" t="s">
        <v>561</v>
      </c>
      <c r="E833" s="41">
        <v>6.6547838297872337</v>
      </c>
      <c r="F833" s="21">
        <f t="shared" si="170"/>
        <v>7.2821708575112822</v>
      </c>
      <c r="G833" s="21">
        <f t="shared" si="189"/>
        <v>7.1421291102514504</v>
      </c>
      <c r="H833" s="21">
        <f t="shared" si="162"/>
        <v>7.1421291102514504</v>
      </c>
      <c r="I833" s="23">
        <f t="shared" si="118"/>
        <v>92.847678433268854</v>
      </c>
      <c r="J833" s="36">
        <f t="shared" si="104"/>
        <v>92.847678433268854</v>
      </c>
    </row>
    <row r="834" spans="1:10">
      <c r="A834" s="15" t="s">
        <v>88</v>
      </c>
      <c r="B834" s="15" t="s">
        <v>1129</v>
      </c>
      <c r="C834" s="16" t="s">
        <v>562</v>
      </c>
      <c r="D834" s="16" t="s">
        <v>561</v>
      </c>
      <c r="E834" s="41">
        <v>7.1460765957446792</v>
      </c>
      <c r="F834" s="21">
        <f t="shared" si="170"/>
        <v>7.8197807865892948</v>
      </c>
      <c r="G834" s="21">
        <f t="shared" si="189"/>
        <v>7.6694003868471929</v>
      </c>
      <c r="H834" s="21">
        <f t="shared" si="162"/>
        <v>7.6694003868471929</v>
      </c>
      <c r="I834" s="23">
        <f t="shared" si="118"/>
        <v>99.702205029013513</v>
      </c>
      <c r="J834" s="36">
        <f t="shared" si="104"/>
        <v>99.702205029013513</v>
      </c>
    </row>
    <row r="835" spans="1:10">
      <c r="A835" s="15" t="s">
        <v>259</v>
      </c>
      <c r="B835" s="15" t="s">
        <v>1130</v>
      </c>
      <c r="C835" s="16" t="s">
        <v>562</v>
      </c>
      <c r="D835" s="16" t="s">
        <v>561</v>
      </c>
      <c r="E835" s="41">
        <v>7.3693914893617034</v>
      </c>
      <c r="F835" s="21">
        <f t="shared" si="170"/>
        <v>8.0641489361702128</v>
      </c>
      <c r="G835" s="21">
        <f t="shared" si="189"/>
        <v>7.9090691489361697</v>
      </c>
      <c r="H835" s="21">
        <f t="shared" si="162"/>
        <v>7.9090691489361697</v>
      </c>
      <c r="I835" s="23">
        <f t="shared" si="118"/>
        <v>102.81789893617021</v>
      </c>
      <c r="J835" s="36">
        <f t="shared" si="104"/>
        <v>102.81789893617021</v>
      </c>
    </row>
    <row r="836" spans="1:10">
      <c r="A836" s="15" t="s">
        <v>260</v>
      </c>
      <c r="B836" s="15" t="s">
        <v>1131</v>
      </c>
      <c r="C836" s="16" t="s">
        <v>562</v>
      </c>
      <c r="D836" s="16" t="s">
        <v>561</v>
      </c>
      <c r="E836" s="41">
        <v>7.7490268085106386</v>
      </c>
      <c r="F836" s="21">
        <f t="shared" si="170"/>
        <v>8.4795747904577681</v>
      </c>
      <c r="G836" s="21">
        <f t="shared" si="189"/>
        <v>8.3165060444874275</v>
      </c>
      <c r="H836" s="21">
        <f t="shared" si="162"/>
        <v>8.3165060444874275</v>
      </c>
      <c r="I836" s="23">
        <f t="shared" si="118"/>
        <v>108.11457857833655</v>
      </c>
      <c r="J836" s="36">
        <f t="shared" si="104"/>
        <v>108.11457857833655</v>
      </c>
    </row>
    <row r="837" spans="1:10">
      <c r="A837" s="15" t="s">
        <v>261</v>
      </c>
      <c r="B837" s="15" t="s">
        <v>1132</v>
      </c>
      <c r="C837" s="16" t="s">
        <v>562</v>
      </c>
      <c r="D837" s="16" t="s">
        <v>561</v>
      </c>
      <c r="E837" s="41">
        <v>8.3966400000000014</v>
      </c>
      <c r="F837" s="21">
        <f t="shared" si="170"/>
        <v>9.188242424242425</v>
      </c>
      <c r="G837" s="21">
        <f t="shared" si="189"/>
        <v>9.0115454545454554</v>
      </c>
      <c r="H837" s="21">
        <f t="shared" si="162"/>
        <v>9.0115454545454554</v>
      </c>
      <c r="I837" s="23">
        <f t="shared" si="118"/>
        <v>117.15009090909092</v>
      </c>
      <c r="J837" s="36">
        <f t="shared" si="104"/>
        <v>117.15009090909092</v>
      </c>
    </row>
    <row r="838" spans="1:10">
      <c r="A838" s="15" t="s">
        <v>262</v>
      </c>
      <c r="B838" s="15" t="s">
        <v>1133</v>
      </c>
      <c r="C838" s="16" t="s">
        <v>562</v>
      </c>
      <c r="D838" s="16" t="s">
        <v>561</v>
      </c>
      <c r="E838" s="41">
        <v>9.1559106382978719</v>
      </c>
      <c r="F838" s="21">
        <f t="shared" si="170"/>
        <v>10.019094132817536</v>
      </c>
      <c r="G838" s="21">
        <f t="shared" si="189"/>
        <v>9.8264192456479673</v>
      </c>
      <c r="H838" s="21">
        <f t="shared" ref="H838:H904" si="190">J838/$G$8</f>
        <v>9.8264192456479673</v>
      </c>
      <c r="I838" s="23">
        <f t="shared" si="118"/>
        <v>127.74345019342358</v>
      </c>
      <c r="J838" s="36">
        <f t="shared" si="104"/>
        <v>127.74345019342358</v>
      </c>
    </row>
    <row r="839" spans="1:10">
      <c r="A839" s="15" t="s">
        <v>263</v>
      </c>
      <c r="B839" s="15" t="s">
        <v>1134</v>
      </c>
      <c r="C839" s="16" t="s">
        <v>562</v>
      </c>
      <c r="D839" s="16" t="s">
        <v>561</v>
      </c>
      <c r="E839" s="41">
        <v>10.27248510638298</v>
      </c>
      <c r="F839" s="21">
        <f t="shared" si="170"/>
        <v>11.240934880722117</v>
      </c>
      <c r="G839" s="21">
        <f t="shared" si="189"/>
        <v>11.024763056092846</v>
      </c>
      <c r="H839" s="21">
        <f t="shared" si="190"/>
        <v>11.024763056092846</v>
      </c>
      <c r="I839" s="23">
        <f t="shared" si="118"/>
        <v>143.321919729207</v>
      </c>
      <c r="J839" s="36">
        <f t="shared" si="104"/>
        <v>143.321919729207</v>
      </c>
    </row>
    <row r="840" spans="1:10">
      <c r="A840" s="15" t="s">
        <v>264</v>
      </c>
      <c r="B840" s="15" t="s">
        <v>1135</v>
      </c>
      <c r="C840" s="16" t="s">
        <v>562</v>
      </c>
      <c r="D840" s="16" t="s">
        <v>561</v>
      </c>
      <c r="E840" s="41">
        <v>11.098750212765955</v>
      </c>
      <c r="F840" s="21">
        <f t="shared" si="170"/>
        <v>12.145097034171499</v>
      </c>
      <c r="G840" s="21">
        <f t="shared" si="189"/>
        <v>11.911537475822048</v>
      </c>
      <c r="H840" s="21">
        <f t="shared" si="190"/>
        <v>11.911537475822048</v>
      </c>
      <c r="I840" s="23">
        <f t="shared" ref="I840" si="191">F840*$I$9</f>
        <v>154.84998718568662</v>
      </c>
      <c r="J840" s="36">
        <f t="shared" ref="J840" si="192">I840*(1-$I$10/100)</f>
        <v>154.84998718568662</v>
      </c>
    </row>
    <row r="841" spans="1:10">
      <c r="A841" s="15" t="s">
        <v>1118</v>
      </c>
      <c r="B841" s="15" t="s">
        <v>1136</v>
      </c>
      <c r="C841" s="16" t="s">
        <v>562</v>
      </c>
      <c r="D841" s="16" t="s">
        <v>561</v>
      </c>
      <c r="E841" s="47" t="e">
        <v>#VALUE!</v>
      </c>
      <c r="F841" s="21" t="e">
        <f t="shared" si="170"/>
        <v>#VALUE!</v>
      </c>
      <c r="G841" s="42" t="s">
        <v>1223</v>
      </c>
      <c r="H841" s="42" t="s">
        <v>1223</v>
      </c>
      <c r="I841" s="42" t="s">
        <v>1223</v>
      </c>
      <c r="J841" s="43" t="s">
        <v>1223</v>
      </c>
    </row>
    <row r="842" spans="1:10">
      <c r="A842" s="15" t="s">
        <v>1119</v>
      </c>
      <c r="B842" s="15" t="s">
        <v>1137</v>
      </c>
      <c r="C842" s="16" t="s">
        <v>562</v>
      </c>
      <c r="D842" s="16" t="s">
        <v>561</v>
      </c>
      <c r="E842" s="47" t="e">
        <v>#VALUE!</v>
      </c>
      <c r="F842" s="21" t="e">
        <f t="shared" si="170"/>
        <v>#VALUE!</v>
      </c>
      <c r="G842" s="42" t="s">
        <v>1223</v>
      </c>
      <c r="H842" s="42" t="s">
        <v>1223</v>
      </c>
      <c r="I842" s="42" t="s">
        <v>1223</v>
      </c>
      <c r="J842" s="43" t="s">
        <v>1223</v>
      </c>
    </row>
    <row r="843" spans="1:10">
      <c r="A843" s="15" t="s">
        <v>1120</v>
      </c>
      <c r="B843" s="15" t="s">
        <v>1138</v>
      </c>
      <c r="C843" s="16" t="s">
        <v>562</v>
      </c>
      <c r="D843" s="16" t="s">
        <v>561</v>
      </c>
      <c r="E843" s="47" t="e">
        <v>#VALUE!</v>
      </c>
      <c r="F843" s="21" t="e">
        <f t="shared" si="170"/>
        <v>#VALUE!</v>
      </c>
      <c r="G843" s="42" t="s">
        <v>1223</v>
      </c>
      <c r="H843" s="42" t="s">
        <v>1223</v>
      </c>
      <c r="I843" s="42" t="s">
        <v>1223</v>
      </c>
      <c r="J843" s="43" t="s">
        <v>1223</v>
      </c>
    </row>
    <row r="844" spans="1:10">
      <c r="A844" s="15" t="s">
        <v>1121</v>
      </c>
      <c r="B844" s="15" t="s">
        <v>1139</v>
      </c>
      <c r="C844" s="16" t="s">
        <v>562</v>
      </c>
      <c r="D844" s="16" t="s">
        <v>561</v>
      </c>
      <c r="E844" s="47" t="e">
        <v>#VALUE!</v>
      </c>
      <c r="F844" s="21" t="e">
        <f t="shared" si="170"/>
        <v>#VALUE!</v>
      </c>
      <c r="G844" s="42" t="s">
        <v>1223</v>
      </c>
      <c r="H844" s="42" t="s">
        <v>1223</v>
      </c>
      <c r="I844" s="42" t="s">
        <v>1223</v>
      </c>
      <c r="J844" s="43" t="s">
        <v>1223</v>
      </c>
    </row>
    <row r="845" spans="1:10">
      <c r="A845" s="15" t="s">
        <v>1122</v>
      </c>
      <c r="B845" s="15" t="s">
        <v>1140</v>
      </c>
      <c r="C845" s="16" t="s">
        <v>562</v>
      </c>
      <c r="D845" s="16" t="s">
        <v>561</v>
      </c>
      <c r="E845" s="47" t="e">
        <v>#VALUE!</v>
      </c>
      <c r="F845" s="21" t="e">
        <f t="shared" ref="F845:F909" si="193">E845*G$8/11.88</f>
        <v>#VALUE!</v>
      </c>
      <c r="G845" s="42" t="s">
        <v>1223</v>
      </c>
      <c r="H845" s="42" t="s">
        <v>1223</v>
      </c>
      <c r="I845" s="42" t="s">
        <v>1223</v>
      </c>
      <c r="J845" s="43" t="s">
        <v>1223</v>
      </c>
    </row>
    <row r="846" spans="1:10">
      <c r="A846" s="15" t="s">
        <v>1123</v>
      </c>
      <c r="B846" s="15" t="s">
        <v>1141</v>
      </c>
      <c r="C846" s="16" t="s">
        <v>562</v>
      </c>
      <c r="D846" s="16" t="s">
        <v>561</v>
      </c>
      <c r="E846" s="47" t="e">
        <v>#VALUE!</v>
      </c>
      <c r="F846" s="21" t="e">
        <f t="shared" si="193"/>
        <v>#VALUE!</v>
      </c>
      <c r="G846" s="42" t="s">
        <v>1223</v>
      </c>
      <c r="H846" s="42" t="s">
        <v>1223</v>
      </c>
      <c r="I846" s="42" t="s">
        <v>1223</v>
      </c>
      <c r="J846" s="43" t="s">
        <v>1223</v>
      </c>
    </row>
    <row r="847" spans="1:10">
      <c r="A847" s="15" t="s">
        <v>1124</v>
      </c>
      <c r="B847" s="15" t="s">
        <v>1142</v>
      </c>
      <c r="C847" s="16" t="s">
        <v>562</v>
      </c>
      <c r="D847" s="16" t="s">
        <v>561</v>
      </c>
      <c r="E847" s="47" t="e">
        <v>#VALUE!</v>
      </c>
      <c r="F847" s="21" t="e">
        <f t="shared" si="193"/>
        <v>#VALUE!</v>
      </c>
      <c r="G847" s="42" t="s">
        <v>1223</v>
      </c>
      <c r="H847" s="42" t="s">
        <v>1223</v>
      </c>
      <c r="I847" s="42" t="s">
        <v>1223</v>
      </c>
      <c r="J847" s="43" t="s">
        <v>1223</v>
      </c>
    </row>
    <row r="848" spans="1:10">
      <c r="A848" s="15" t="s">
        <v>1125</v>
      </c>
      <c r="B848" s="15" t="s">
        <v>1143</v>
      </c>
      <c r="C848" s="16" t="s">
        <v>562</v>
      </c>
      <c r="D848" s="16" t="s">
        <v>561</v>
      </c>
      <c r="E848" s="47" t="e">
        <v>#VALUE!</v>
      </c>
      <c r="F848" s="21" t="e">
        <f t="shared" si="193"/>
        <v>#VALUE!</v>
      </c>
      <c r="G848" s="42" t="s">
        <v>1223</v>
      </c>
      <c r="H848" s="42" t="s">
        <v>1223</v>
      </c>
      <c r="I848" s="42" t="s">
        <v>1223</v>
      </c>
      <c r="J848" s="43" t="s">
        <v>1223</v>
      </c>
    </row>
    <row r="849" spans="1:10" hidden="1">
      <c r="A849" s="15" t="s">
        <v>1389</v>
      </c>
      <c r="B849" s="15" t="s">
        <v>1386</v>
      </c>
      <c r="C849" s="16" t="s">
        <v>562</v>
      </c>
      <c r="D849" s="16" t="s">
        <v>107</v>
      </c>
      <c r="E849" s="65"/>
      <c r="F849" s="21">
        <f t="shared" si="193"/>
        <v>0</v>
      </c>
      <c r="G849" s="66"/>
      <c r="H849" s="66"/>
      <c r="I849" s="66"/>
      <c r="J849" s="65"/>
    </row>
    <row r="850" spans="1:10" hidden="1">
      <c r="A850" s="15" t="s">
        <v>1390</v>
      </c>
      <c r="B850" s="15" t="s">
        <v>1386</v>
      </c>
      <c r="C850" s="16" t="s">
        <v>562</v>
      </c>
      <c r="D850" s="16" t="s">
        <v>107</v>
      </c>
      <c r="E850" s="65"/>
      <c r="F850" s="21">
        <f t="shared" si="193"/>
        <v>0</v>
      </c>
      <c r="G850" s="66"/>
      <c r="H850" s="66"/>
      <c r="I850" s="66"/>
      <c r="J850" s="65"/>
    </row>
    <row r="851" spans="1:10" hidden="1">
      <c r="A851" s="15" t="s">
        <v>1391</v>
      </c>
      <c r="B851" s="15" t="s">
        <v>1387</v>
      </c>
      <c r="C851" s="16" t="s">
        <v>562</v>
      </c>
      <c r="D851" s="16" t="s">
        <v>107</v>
      </c>
      <c r="E851" s="65"/>
      <c r="F851" s="21">
        <f t="shared" si="193"/>
        <v>0</v>
      </c>
      <c r="G851" s="66"/>
      <c r="H851" s="66"/>
      <c r="I851" s="66"/>
      <c r="J851" s="65"/>
    </row>
    <row r="852" spans="1:10" hidden="1">
      <c r="A852" s="15" t="s">
        <v>1392</v>
      </c>
      <c r="B852" s="15" t="s">
        <v>1387</v>
      </c>
      <c r="C852" s="16" t="s">
        <v>562</v>
      </c>
      <c r="D852" s="16" t="s">
        <v>107</v>
      </c>
      <c r="E852" s="65"/>
      <c r="F852" s="21">
        <f t="shared" si="193"/>
        <v>0</v>
      </c>
      <c r="G852" s="66"/>
      <c r="H852" s="66"/>
      <c r="I852" s="66"/>
      <c r="J852" s="65"/>
    </row>
    <row r="853" spans="1:10" hidden="1">
      <c r="A853" s="15" t="s">
        <v>1393</v>
      </c>
      <c r="B853" s="15" t="s">
        <v>1388</v>
      </c>
      <c r="C853" s="16" t="s">
        <v>562</v>
      </c>
      <c r="D853" s="16" t="s">
        <v>107</v>
      </c>
      <c r="E853" s="65"/>
      <c r="F853" s="21">
        <f t="shared" si="193"/>
        <v>0</v>
      </c>
      <c r="G853" s="66"/>
      <c r="H853" s="66"/>
      <c r="I853" s="66"/>
      <c r="J853" s="65"/>
    </row>
    <row r="854" spans="1:10" hidden="1">
      <c r="A854" s="15" t="s">
        <v>1394</v>
      </c>
      <c r="B854" s="15" t="s">
        <v>1388</v>
      </c>
      <c r="C854" s="16" t="s">
        <v>562</v>
      </c>
      <c r="D854" s="16" t="s">
        <v>107</v>
      </c>
      <c r="E854" s="65"/>
      <c r="F854" s="21">
        <f t="shared" si="193"/>
        <v>0</v>
      </c>
      <c r="G854" s="66"/>
      <c r="H854" s="66"/>
      <c r="I854" s="66"/>
      <c r="J854" s="65"/>
    </row>
    <row r="855" spans="1:10">
      <c r="A855" s="15" t="s">
        <v>1144</v>
      </c>
      <c r="B855" s="15" t="s">
        <v>1145</v>
      </c>
      <c r="C855" s="16" t="s">
        <v>562</v>
      </c>
      <c r="D855" s="16" t="s">
        <v>828</v>
      </c>
      <c r="E855" s="41">
        <v>52.456668510638302</v>
      </c>
      <c r="F855" s="21">
        <f t="shared" si="193"/>
        <v>57.402078336557061</v>
      </c>
      <c r="G855" s="21">
        <f>I855/$G$8</f>
        <v>56.298192214700194</v>
      </c>
      <c r="H855" s="21">
        <f t="shared" si="190"/>
        <v>56.298192214700194</v>
      </c>
      <c r="I855" s="23">
        <f t="shared" si="118"/>
        <v>731.87649879110256</v>
      </c>
      <c r="J855" s="36">
        <f t="shared" si="104"/>
        <v>731.87649879110256</v>
      </c>
    </row>
    <row r="856" spans="1:10">
      <c r="A856" s="15" t="s">
        <v>1146</v>
      </c>
      <c r="B856" s="15" t="s">
        <v>1147</v>
      </c>
      <c r="C856" s="16" t="s">
        <v>562</v>
      </c>
      <c r="D856" s="16" t="s">
        <v>828</v>
      </c>
      <c r="E856" s="41">
        <v>63.750127655999997</v>
      </c>
      <c r="F856" s="21">
        <f t="shared" si="193"/>
        <v>69.76024070101009</v>
      </c>
      <c r="G856" s="21">
        <f t="shared" ref="G856:G864" si="194">I856/$G$8</f>
        <v>68.41869761060606</v>
      </c>
      <c r="H856" s="21">
        <f t="shared" si="190"/>
        <v>68.41869761060606</v>
      </c>
      <c r="I856" s="23">
        <f t="shared" si="118"/>
        <v>889.44306893787871</v>
      </c>
      <c r="J856" s="36">
        <f t="shared" si="104"/>
        <v>889.44306893787871</v>
      </c>
    </row>
    <row r="857" spans="1:10">
      <c r="A857" s="15" t="s">
        <v>1150</v>
      </c>
      <c r="B857" s="15" t="s">
        <v>1148</v>
      </c>
      <c r="C857" s="16" t="s">
        <v>562</v>
      </c>
      <c r="D857" s="16" t="s">
        <v>828</v>
      </c>
      <c r="E857" s="41">
        <v>78.941814893617021</v>
      </c>
      <c r="F857" s="21">
        <f t="shared" si="193"/>
        <v>86.38414087685365</v>
      </c>
      <c r="G857" s="21">
        <f t="shared" si="194"/>
        <v>84.722907398452605</v>
      </c>
      <c r="H857" s="21">
        <f t="shared" si="190"/>
        <v>84.722907398452605</v>
      </c>
      <c r="I857" s="23">
        <f t="shared" si="118"/>
        <v>1101.3977961798839</v>
      </c>
      <c r="J857" s="36">
        <f t="shared" si="104"/>
        <v>1101.3977961798839</v>
      </c>
    </row>
    <row r="858" spans="1:10">
      <c r="A858" s="15" t="s">
        <v>1151</v>
      </c>
      <c r="B858" s="15" t="s">
        <v>1149</v>
      </c>
      <c r="C858" s="16" t="s">
        <v>562</v>
      </c>
      <c r="D858" s="16" t="s">
        <v>828</v>
      </c>
      <c r="E858" s="41">
        <v>105.42696127659576</v>
      </c>
      <c r="F858" s="21">
        <f t="shared" si="193"/>
        <v>115.36620341715023</v>
      </c>
      <c r="G858" s="21">
        <f t="shared" si="194"/>
        <v>113.14762258220503</v>
      </c>
      <c r="H858" s="21">
        <f t="shared" si="190"/>
        <v>113.14762258220503</v>
      </c>
      <c r="I858" s="23">
        <f t="shared" ref="I858:I914" si="195">F858*$I$9</f>
        <v>1470.9190935686654</v>
      </c>
      <c r="J858" s="36">
        <f t="shared" ref="J858:J917" si="196">I858*(1-$I$10/100)</f>
        <v>1470.9190935686654</v>
      </c>
    </row>
    <row r="859" spans="1:10">
      <c r="A859" s="15" t="s">
        <v>168</v>
      </c>
      <c r="B859" s="15" t="s">
        <v>1153</v>
      </c>
      <c r="C859" s="16" t="s">
        <v>562</v>
      </c>
      <c r="D859" s="16" t="s">
        <v>52</v>
      </c>
      <c r="E859" s="41">
        <v>6.7664412765957449</v>
      </c>
      <c r="F859" s="21">
        <f t="shared" si="193"/>
        <v>7.4043549323017404</v>
      </c>
      <c r="G859" s="21">
        <f t="shared" si="194"/>
        <v>7.2619634912959379</v>
      </c>
      <c r="H859" s="21">
        <f t="shared" si="190"/>
        <v>7.2619634912959379</v>
      </c>
      <c r="I859" s="23">
        <f t="shared" si="195"/>
        <v>94.405525386847188</v>
      </c>
      <c r="J859" s="36">
        <f t="shared" si="196"/>
        <v>94.405525386847188</v>
      </c>
    </row>
    <row r="860" spans="1:10">
      <c r="A860" s="15" t="s">
        <v>353</v>
      </c>
      <c r="B860" s="15" t="s">
        <v>1153</v>
      </c>
      <c r="C860" s="16" t="s">
        <v>562</v>
      </c>
      <c r="D860" s="16" t="s">
        <v>8</v>
      </c>
      <c r="E860" s="41">
        <v>5.6275353191489366</v>
      </c>
      <c r="F860" s="21">
        <f t="shared" si="193"/>
        <v>6.1580773694390709</v>
      </c>
      <c r="G860" s="21">
        <f t="shared" si="194"/>
        <v>6.0396528046421656</v>
      </c>
      <c r="H860" s="21">
        <f t="shared" si="190"/>
        <v>6.0396528046421656</v>
      </c>
      <c r="I860" s="23">
        <f t="shared" si="195"/>
        <v>78.515486460348157</v>
      </c>
      <c r="J860" s="36">
        <f t="shared" si="196"/>
        <v>78.515486460348157</v>
      </c>
    </row>
    <row r="861" spans="1:10">
      <c r="A861" s="15" t="s">
        <v>397</v>
      </c>
      <c r="B861" s="15" t="s">
        <v>1153</v>
      </c>
      <c r="C861" s="16" t="s">
        <v>562</v>
      </c>
      <c r="D861" s="16" t="s">
        <v>561</v>
      </c>
      <c r="E861" s="41">
        <v>1.4068838297872341</v>
      </c>
      <c r="F861" s="21">
        <f t="shared" si="193"/>
        <v>1.5395193423597677</v>
      </c>
      <c r="G861" s="21">
        <f t="shared" si="194"/>
        <v>1.5099132011605414</v>
      </c>
      <c r="H861" s="21">
        <f t="shared" si="190"/>
        <v>1.5099132011605414</v>
      </c>
      <c r="I861" s="23">
        <f t="shared" si="195"/>
        <v>19.628871615087039</v>
      </c>
      <c r="J861" s="36">
        <f t="shared" si="196"/>
        <v>19.628871615087039</v>
      </c>
    </row>
    <row r="862" spans="1:10">
      <c r="A862" s="15" t="s">
        <v>332</v>
      </c>
      <c r="B862" s="15" t="s">
        <v>1153</v>
      </c>
      <c r="C862" s="16" t="s">
        <v>562</v>
      </c>
      <c r="D862" s="16" t="s">
        <v>580</v>
      </c>
      <c r="E862" s="41">
        <v>1.7865191489361698</v>
      </c>
      <c r="F862" s="21">
        <f t="shared" si="193"/>
        <v>1.9549451966473237</v>
      </c>
      <c r="G862" s="21">
        <f t="shared" si="194"/>
        <v>1.9173500967117982</v>
      </c>
      <c r="H862" s="21">
        <f t="shared" si="190"/>
        <v>1.9173500967117982</v>
      </c>
      <c r="I862" s="23">
        <f t="shared" si="195"/>
        <v>24.925551257253378</v>
      </c>
      <c r="J862" s="36">
        <f t="shared" si="196"/>
        <v>24.925551257253378</v>
      </c>
    </row>
    <row r="863" spans="1:10">
      <c r="A863" s="15" t="s">
        <v>1152</v>
      </c>
      <c r="B863" s="15" t="s">
        <v>1153</v>
      </c>
      <c r="C863" s="16" t="s">
        <v>562</v>
      </c>
      <c r="D863" s="16" t="s">
        <v>107</v>
      </c>
      <c r="E863" s="41">
        <v>6.5647659575999997</v>
      </c>
      <c r="F863" s="21">
        <f t="shared" si="193"/>
        <v>7.1836664519191915</v>
      </c>
      <c r="G863" s="21">
        <f t="shared" si="194"/>
        <v>7.0455190201515148</v>
      </c>
      <c r="H863" s="21">
        <f t="shared" si="190"/>
        <v>7.0455190201515148</v>
      </c>
      <c r="I863" s="23">
        <f t="shared" si="195"/>
        <v>91.591747261969687</v>
      </c>
      <c r="J863" s="36">
        <f t="shared" si="196"/>
        <v>91.591747261969687</v>
      </c>
    </row>
    <row r="864" spans="1:10">
      <c r="A864" s="15" t="s">
        <v>573</v>
      </c>
      <c r="B864" s="15" t="s">
        <v>1154</v>
      </c>
      <c r="C864" s="16" t="s">
        <v>562</v>
      </c>
      <c r="D864" s="16" t="s">
        <v>561</v>
      </c>
      <c r="E864" s="41">
        <v>21.840196595744679</v>
      </c>
      <c r="F864" s="21">
        <f t="shared" si="193"/>
        <v>23.899205029013537</v>
      </c>
      <c r="G864" s="21">
        <f t="shared" si="194"/>
        <v>23.439604932301737</v>
      </c>
      <c r="H864" s="21">
        <f t="shared" si="190"/>
        <v>23.439604932301737</v>
      </c>
      <c r="I864" s="23">
        <f t="shared" si="195"/>
        <v>304.71486411992259</v>
      </c>
      <c r="J864" s="36">
        <f t="shared" si="196"/>
        <v>304.71486411992259</v>
      </c>
    </row>
    <row r="865" spans="1:10">
      <c r="A865" s="15" t="s">
        <v>1157</v>
      </c>
      <c r="B865" s="15" t="s">
        <v>1155</v>
      </c>
      <c r="C865" s="16" t="s">
        <v>562</v>
      </c>
      <c r="D865" s="16" t="s">
        <v>561</v>
      </c>
      <c r="E865" s="47" t="e">
        <v>#VALUE!</v>
      </c>
      <c r="F865" s="21" t="e">
        <f t="shared" si="193"/>
        <v>#VALUE!</v>
      </c>
      <c r="G865" s="42" t="s">
        <v>1223</v>
      </c>
      <c r="H865" s="42" t="s">
        <v>1223</v>
      </c>
      <c r="I865" s="42" t="s">
        <v>1223</v>
      </c>
      <c r="J865" s="43" t="s">
        <v>1223</v>
      </c>
    </row>
    <row r="866" spans="1:10">
      <c r="A866" s="15" t="s">
        <v>1158</v>
      </c>
      <c r="B866" s="15" t="s">
        <v>1156</v>
      </c>
      <c r="C866" s="16" t="s">
        <v>562</v>
      </c>
      <c r="D866" s="16" t="s">
        <v>561</v>
      </c>
      <c r="E866" s="47" t="e">
        <v>#VALUE!</v>
      </c>
      <c r="F866" s="21" t="e">
        <f t="shared" si="193"/>
        <v>#VALUE!</v>
      </c>
      <c r="G866" s="42" t="s">
        <v>1223</v>
      </c>
      <c r="H866" s="42" t="s">
        <v>1223</v>
      </c>
      <c r="I866" s="42" t="s">
        <v>1223</v>
      </c>
      <c r="J866" s="43" t="s">
        <v>1223</v>
      </c>
    </row>
    <row r="867" spans="1:10">
      <c r="A867" s="15" t="s">
        <v>1159</v>
      </c>
      <c r="B867" s="15" t="s">
        <v>1160</v>
      </c>
      <c r="C867" s="16" t="s">
        <v>562</v>
      </c>
      <c r="D867" s="16" t="s">
        <v>561</v>
      </c>
      <c r="E867" s="47" t="e">
        <v>#VALUE!</v>
      </c>
      <c r="F867" s="21" t="e">
        <f t="shared" si="193"/>
        <v>#VALUE!</v>
      </c>
      <c r="G867" s="42" t="s">
        <v>1223</v>
      </c>
      <c r="H867" s="42" t="s">
        <v>1223</v>
      </c>
      <c r="I867" s="42" t="s">
        <v>1223</v>
      </c>
      <c r="J867" s="43" t="s">
        <v>1223</v>
      </c>
    </row>
    <row r="868" spans="1:10">
      <c r="A868" s="15" t="s">
        <v>341</v>
      </c>
      <c r="B868" s="15" t="s">
        <v>1162</v>
      </c>
      <c r="C868" s="16" t="s">
        <v>562</v>
      </c>
      <c r="D868" s="16" t="s">
        <v>561</v>
      </c>
      <c r="E868" s="24">
        <v>2.5457897872340429</v>
      </c>
      <c r="F868" s="21">
        <f t="shared" si="193"/>
        <v>2.7857969052224374</v>
      </c>
      <c r="G868" s="21">
        <f>I868/$G$8</f>
        <v>2.7322238878143135</v>
      </c>
      <c r="H868" s="21">
        <f t="shared" si="190"/>
        <v>2.7322238878143135</v>
      </c>
      <c r="I868" s="23">
        <f t="shared" si="195"/>
        <v>35.518910541586074</v>
      </c>
      <c r="J868" s="36">
        <f t="shared" si="196"/>
        <v>35.518910541586074</v>
      </c>
    </row>
    <row r="869" spans="1:10">
      <c r="A869" s="15" t="s">
        <v>1161</v>
      </c>
      <c r="B869" s="15" t="s">
        <v>1162</v>
      </c>
      <c r="C869" s="16" t="s">
        <v>562</v>
      </c>
      <c r="D869" s="16" t="s">
        <v>107</v>
      </c>
      <c r="E869" s="24">
        <v>9.7674893615999991</v>
      </c>
      <c r="F869" s="21">
        <f t="shared" si="193"/>
        <v>10.688330109494947</v>
      </c>
      <c r="G869" s="21">
        <f t="shared" ref="G869:G904" si="197">I869/$G$8</f>
        <v>10.482785299696967</v>
      </c>
      <c r="H869" s="21">
        <f t="shared" si="190"/>
        <v>10.482785299696967</v>
      </c>
      <c r="I869" s="23">
        <f t="shared" si="195"/>
        <v>136.27620889606058</v>
      </c>
      <c r="J869" s="36">
        <f t="shared" si="196"/>
        <v>136.27620889606058</v>
      </c>
    </row>
    <row r="870" spans="1:10">
      <c r="A870" s="15" t="s">
        <v>339</v>
      </c>
      <c r="B870" s="15" t="s">
        <v>1163</v>
      </c>
      <c r="C870" s="16" t="s">
        <v>562</v>
      </c>
      <c r="D870" s="16" t="s">
        <v>561</v>
      </c>
      <c r="E870" s="24">
        <v>8.2179880851063825</v>
      </c>
      <c r="F870" s="21">
        <f t="shared" si="193"/>
        <v>8.9927479045776906</v>
      </c>
      <c r="G870" s="21">
        <f t="shared" si="197"/>
        <v>8.8198104448742747</v>
      </c>
      <c r="H870" s="21">
        <f t="shared" si="190"/>
        <v>8.8198104448742747</v>
      </c>
      <c r="I870" s="23">
        <f t="shared" si="195"/>
        <v>114.65753578336556</v>
      </c>
      <c r="J870" s="36">
        <f t="shared" si="196"/>
        <v>114.65753578336556</v>
      </c>
    </row>
    <row r="871" spans="1:10">
      <c r="A871" s="15" t="s">
        <v>334</v>
      </c>
      <c r="B871" s="15" t="s">
        <v>1165</v>
      </c>
      <c r="C871" s="16" t="s">
        <v>562</v>
      </c>
      <c r="D871" s="16" t="s">
        <v>561</v>
      </c>
      <c r="E871" s="24">
        <v>3.5283753191489367</v>
      </c>
      <c r="F871" s="21">
        <f t="shared" si="193"/>
        <v>3.8610167633784656</v>
      </c>
      <c r="G871" s="21">
        <f t="shared" si="197"/>
        <v>3.7867664410058026</v>
      </c>
      <c r="H871" s="21">
        <f t="shared" si="190"/>
        <v>3.7867664410058026</v>
      </c>
      <c r="I871" s="23">
        <f t="shared" si="195"/>
        <v>49.227963733075434</v>
      </c>
      <c r="J871" s="36">
        <f t="shared" si="196"/>
        <v>49.227963733075434</v>
      </c>
    </row>
    <row r="872" spans="1:10">
      <c r="A872" s="15" t="s">
        <v>126</v>
      </c>
      <c r="B872" s="15" t="s">
        <v>1166</v>
      </c>
      <c r="C872" s="16" t="s">
        <v>562</v>
      </c>
      <c r="D872" s="16" t="s">
        <v>561</v>
      </c>
      <c r="E872" s="24">
        <v>3.5283753191489367</v>
      </c>
      <c r="F872" s="21">
        <f t="shared" si="193"/>
        <v>3.8610167633784656</v>
      </c>
      <c r="G872" s="21">
        <f t="shared" si="197"/>
        <v>3.7867664410058026</v>
      </c>
      <c r="H872" s="21">
        <f t="shared" si="190"/>
        <v>3.7867664410058026</v>
      </c>
      <c r="I872" s="23">
        <f t="shared" si="195"/>
        <v>49.227963733075434</v>
      </c>
      <c r="J872" s="36">
        <f t="shared" si="196"/>
        <v>49.227963733075434</v>
      </c>
    </row>
    <row r="873" spans="1:10">
      <c r="A873" s="15" t="s">
        <v>340</v>
      </c>
      <c r="B873" s="15" t="s">
        <v>1164</v>
      </c>
      <c r="C873" s="16" t="s">
        <v>562</v>
      </c>
      <c r="D873" s="16" t="s">
        <v>561</v>
      </c>
      <c r="E873" s="24">
        <v>11.098750212765955</v>
      </c>
      <c r="F873" s="21">
        <f t="shared" si="193"/>
        <v>12.145097034171499</v>
      </c>
      <c r="G873" s="21">
        <f t="shared" si="197"/>
        <v>11.911537475822048</v>
      </c>
      <c r="H873" s="21">
        <f t="shared" si="190"/>
        <v>11.911537475822048</v>
      </c>
      <c r="I873" s="23">
        <f t="shared" si="195"/>
        <v>154.84998718568662</v>
      </c>
      <c r="J873" s="36">
        <f t="shared" si="196"/>
        <v>154.84998718568662</v>
      </c>
    </row>
    <row r="874" spans="1:10">
      <c r="A874" s="15" t="s">
        <v>1167</v>
      </c>
      <c r="B874" s="15" t="s">
        <v>1164</v>
      </c>
      <c r="C874" s="16" t="s">
        <v>562</v>
      </c>
      <c r="D874" s="16" t="s">
        <v>107</v>
      </c>
      <c r="E874" s="24">
        <v>22.942978728</v>
      </c>
      <c r="F874" s="21">
        <f t="shared" si="193"/>
        <v>25.105953153535353</v>
      </c>
      <c r="G874" s="21">
        <f t="shared" si="197"/>
        <v>24.623146362121211</v>
      </c>
      <c r="H874" s="21">
        <f t="shared" si="190"/>
        <v>24.623146362121211</v>
      </c>
      <c r="I874" s="23">
        <f t="shared" si="195"/>
        <v>320.10090270757576</v>
      </c>
      <c r="J874" s="36">
        <f t="shared" si="196"/>
        <v>320.10090270757576</v>
      </c>
    </row>
    <row r="875" spans="1:10">
      <c r="A875" s="15" t="s">
        <v>47</v>
      </c>
      <c r="B875" s="15" t="s">
        <v>1168</v>
      </c>
      <c r="C875" s="16" t="s">
        <v>562</v>
      </c>
      <c r="D875" s="16" t="s">
        <v>561</v>
      </c>
      <c r="E875" s="24">
        <v>5.1362425531914901</v>
      </c>
      <c r="F875" s="21">
        <f t="shared" si="193"/>
        <v>5.6204674403610584</v>
      </c>
      <c r="G875" s="21">
        <f t="shared" si="197"/>
        <v>5.512381528046423</v>
      </c>
      <c r="H875" s="21">
        <f t="shared" si="190"/>
        <v>5.512381528046423</v>
      </c>
      <c r="I875" s="23">
        <f t="shared" si="195"/>
        <v>71.660959864603498</v>
      </c>
      <c r="J875" s="36">
        <f t="shared" si="196"/>
        <v>71.660959864603498</v>
      </c>
    </row>
    <row r="876" spans="1:10">
      <c r="A876" s="15" t="s">
        <v>1169</v>
      </c>
      <c r="B876" s="15" t="s">
        <v>1164</v>
      </c>
      <c r="C876" s="16" t="s">
        <v>562</v>
      </c>
      <c r="D876" s="16" t="s">
        <v>561</v>
      </c>
      <c r="E876" s="24">
        <v>26.011914888</v>
      </c>
      <c r="F876" s="21">
        <f t="shared" si="193"/>
        <v>28.464216628282827</v>
      </c>
      <c r="G876" s="21">
        <f t="shared" si="197"/>
        <v>27.916827846969696</v>
      </c>
      <c r="H876" s="21">
        <f t="shared" si="190"/>
        <v>27.916827846969696</v>
      </c>
      <c r="I876" s="23">
        <f t="shared" si="195"/>
        <v>362.91876201060603</v>
      </c>
      <c r="J876" s="36">
        <f t="shared" si="196"/>
        <v>362.91876201060603</v>
      </c>
    </row>
    <row r="877" spans="1:10">
      <c r="A877" s="15" t="s">
        <v>1170</v>
      </c>
      <c r="B877" s="15" t="s">
        <v>1164</v>
      </c>
      <c r="C877" s="16" t="s">
        <v>562</v>
      </c>
      <c r="D877" s="16" t="s">
        <v>54</v>
      </c>
      <c r="E877" s="24">
        <v>31.904680847999998</v>
      </c>
      <c r="F877" s="21">
        <f t="shared" si="193"/>
        <v>34.91252954747474</v>
      </c>
      <c r="G877" s="21">
        <f t="shared" si="197"/>
        <v>34.241134748484839</v>
      </c>
      <c r="H877" s="21">
        <f t="shared" si="190"/>
        <v>34.241134748484839</v>
      </c>
      <c r="I877" s="23">
        <f t="shared" si="195"/>
        <v>445.13475173030292</v>
      </c>
      <c r="J877" s="36">
        <f t="shared" si="196"/>
        <v>445.13475173030292</v>
      </c>
    </row>
    <row r="878" spans="1:10">
      <c r="A878" s="15" t="s">
        <v>1171</v>
      </c>
      <c r="B878" s="15" t="s">
        <v>1164</v>
      </c>
      <c r="C878" s="16" t="s">
        <v>562</v>
      </c>
      <c r="D878" s="16" t="s">
        <v>159</v>
      </c>
      <c r="E878" s="24">
        <v>35.601702132</v>
      </c>
      <c r="F878" s="21">
        <f t="shared" si="193"/>
        <v>38.958091558585856</v>
      </c>
      <c r="G878" s="21">
        <f t="shared" si="197"/>
        <v>38.208897490151514</v>
      </c>
      <c r="H878" s="21">
        <f t="shared" si="190"/>
        <v>38.208897490151514</v>
      </c>
      <c r="I878" s="23">
        <f t="shared" si="195"/>
        <v>496.71566737196969</v>
      </c>
      <c r="J878" s="36">
        <f t="shared" si="196"/>
        <v>496.71566737196969</v>
      </c>
    </row>
    <row r="879" spans="1:10">
      <c r="A879" s="15" t="s">
        <v>329</v>
      </c>
      <c r="B879" s="15" t="s">
        <v>1172</v>
      </c>
      <c r="C879" s="16" t="s">
        <v>562</v>
      </c>
      <c r="D879" s="16" t="s">
        <v>561</v>
      </c>
      <c r="E879" s="24">
        <v>31.911698297872345</v>
      </c>
      <c r="F879" s="21">
        <f t="shared" si="193"/>
        <v>34.920208575112831</v>
      </c>
      <c r="G879" s="21">
        <f t="shared" si="197"/>
        <v>34.248666102514505</v>
      </c>
      <c r="H879" s="21">
        <f t="shared" si="190"/>
        <v>34.248666102514505</v>
      </c>
      <c r="I879" s="23">
        <f t="shared" si="195"/>
        <v>445.23265933268857</v>
      </c>
      <c r="J879" s="36">
        <f t="shared" si="196"/>
        <v>445.23265933268857</v>
      </c>
    </row>
    <row r="880" spans="1:10">
      <c r="A880" s="15" t="s">
        <v>338</v>
      </c>
      <c r="B880" s="15" t="s">
        <v>1173</v>
      </c>
      <c r="C880" s="16" t="s">
        <v>562</v>
      </c>
      <c r="D880" s="16" t="s">
        <v>561</v>
      </c>
      <c r="E880" s="24">
        <v>29.522228936170208</v>
      </c>
      <c r="F880" s="21">
        <f t="shared" si="193"/>
        <v>32.305469374597031</v>
      </c>
      <c r="G880" s="21">
        <f t="shared" si="197"/>
        <v>31.684210348162473</v>
      </c>
      <c r="H880" s="21">
        <f t="shared" si="190"/>
        <v>31.684210348162473</v>
      </c>
      <c r="I880" s="23">
        <f t="shared" si="195"/>
        <v>411.89473452611213</v>
      </c>
      <c r="J880" s="36">
        <f t="shared" si="196"/>
        <v>411.89473452611213</v>
      </c>
    </row>
    <row r="881" spans="1:10">
      <c r="A881" s="15" t="s">
        <v>89</v>
      </c>
      <c r="B881" s="15" t="s">
        <v>1174</v>
      </c>
      <c r="C881" s="16" t="s">
        <v>562</v>
      </c>
      <c r="D881" s="16" t="s">
        <v>561</v>
      </c>
      <c r="E881" s="24">
        <v>29.209588085106379</v>
      </c>
      <c r="F881" s="21">
        <f t="shared" si="193"/>
        <v>31.963353965183746</v>
      </c>
      <c r="G881" s="21">
        <f t="shared" si="197"/>
        <v>31.348674081237903</v>
      </c>
      <c r="H881" s="21">
        <f t="shared" si="190"/>
        <v>31.348674081237903</v>
      </c>
      <c r="I881" s="23">
        <f t="shared" si="195"/>
        <v>407.53276305609273</v>
      </c>
      <c r="J881" s="36">
        <f t="shared" si="196"/>
        <v>407.53276305609273</v>
      </c>
    </row>
    <row r="882" spans="1:10">
      <c r="A882" s="15" t="s">
        <v>1175</v>
      </c>
      <c r="B882" s="15" t="s">
        <v>1174</v>
      </c>
      <c r="C882" s="16" t="s">
        <v>562</v>
      </c>
      <c r="D882" s="16" t="s">
        <v>54</v>
      </c>
      <c r="E882" s="24">
        <v>31.909787231999996</v>
      </c>
      <c r="F882" s="21">
        <f t="shared" si="193"/>
        <v>34.918117341414131</v>
      </c>
      <c r="G882" s="21">
        <f t="shared" si="197"/>
        <v>34.246615084848479</v>
      </c>
      <c r="H882" s="21">
        <f t="shared" si="190"/>
        <v>34.246615084848479</v>
      </c>
      <c r="I882" s="23">
        <f t="shared" si="195"/>
        <v>445.2059961030302</v>
      </c>
      <c r="J882" s="36">
        <f t="shared" si="196"/>
        <v>445.2059961030302</v>
      </c>
    </row>
    <row r="883" spans="1:10">
      <c r="A883" s="15" t="s">
        <v>1176</v>
      </c>
      <c r="B883" s="15" t="s">
        <v>1178</v>
      </c>
      <c r="C883" s="16" t="s">
        <v>562</v>
      </c>
      <c r="D883" s="16" t="s">
        <v>561</v>
      </c>
      <c r="E883" s="24">
        <v>28.53446808</v>
      </c>
      <c r="F883" s="21">
        <f t="shared" si="193"/>
        <v>31.224586282828284</v>
      </c>
      <c r="G883" s="21">
        <f t="shared" si="197"/>
        <v>30.624113469696969</v>
      </c>
      <c r="H883" s="21">
        <f t="shared" si="190"/>
        <v>30.624113469696969</v>
      </c>
      <c r="I883" s="23">
        <f t="shared" si="195"/>
        <v>398.1134751060606</v>
      </c>
      <c r="J883" s="36">
        <f t="shared" si="196"/>
        <v>398.1134751060606</v>
      </c>
    </row>
    <row r="884" spans="1:10">
      <c r="A884" s="15" t="s">
        <v>1177</v>
      </c>
      <c r="B884" s="15" t="s">
        <v>1178</v>
      </c>
      <c r="C884" s="16" t="s">
        <v>562</v>
      </c>
      <c r="D884" s="16" t="s">
        <v>54</v>
      </c>
      <c r="E884" s="24">
        <v>33.446808515999997</v>
      </c>
      <c r="F884" s="21">
        <f t="shared" si="193"/>
        <v>36.600042988888887</v>
      </c>
      <c r="G884" s="21">
        <f t="shared" si="197"/>
        <v>35.896196008333334</v>
      </c>
      <c r="H884" s="21">
        <f t="shared" si="190"/>
        <v>35.896196008333334</v>
      </c>
      <c r="I884" s="23">
        <f t="shared" si="195"/>
        <v>466.65054810833334</v>
      </c>
      <c r="J884" s="36">
        <f t="shared" si="196"/>
        <v>466.65054810833334</v>
      </c>
    </row>
    <row r="885" spans="1:10">
      <c r="A885" s="15" t="s">
        <v>78</v>
      </c>
      <c r="B885" s="15" t="s">
        <v>1180</v>
      </c>
      <c r="C885" s="16" t="s">
        <v>562</v>
      </c>
      <c r="D885" s="16" t="s">
        <v>561</v>
      </c>
      <c r="E885" s="24">
        <v>15.319401702127658</v>
      </c>
      <c r="F885" s="21">
        <f t="shared" si="193"/>
        <v>16.763655061250805</v>
      </c>
      <c r="G885" s="21">
        <f t="shared" si="197"/>
        <v>16.441277079303674</v>
      </c>
      <c r="H885" s="21">
        <f t="shared" si="190"/>
        <v>16.441277079303674</v>
      </c>
      <c r="I885" s="23">
        <f t="shared" si="195"/>
        <v>213.73660203094778</v>
      </c>
      <c r="J885" s="36">
        <f t="shared" si="196"/>
        <v>213.73660203094778</v>
      </c>
    </row>
    <row r="886" spans="1:10">
      <c r="A886" s="15" t="s">
        <v>1179</v>
      </c>
      <c r="B886" s="15" t="s">
        <v>1180</v>
      </c>
      <c r="C886" s="16" t="s">
        <v>562</v>
      </c>
      <c r="D886" s="16" t="s">
        <v>54</v>
      </c>
      <c r="E886" s="24">
        <v>19.896510635999999</v>
      </c>
      <c r="F886" s="21">
        <f t="shared" si="193"/>
        <v>21.772275948484847</v>
      </c>
      <c r="G886" s="21">
        <f t="shared" si="197"/>
        <v>21.353578334090908</v>
      </c>
      <c r="H886" s="21">
        <f t="shared" si="190"/>
        <v>21.353578334090908</v>
      </c>
      <c r="I886" s="23">
        <f t="shared" si="195"/>
        <v>277.5965183431818</v>
      </c>
      <c r="J886" s="36">
        <f t="shared" si="196"/>
        <v>277.5965183431818</v>
      </c>
    </row>
    <row r="887" spans="1:10">
      <c r="A887" s="15" t="s">
        <v>165</v>
      </c>
      <c r="B887" s="15" t="s">
        <v>1183</v>
      </c>
      <c r="C887" s="16" t="s">
        <v>562</v>
      </c>
      <c r="D887" s="16" t="s">
        <v>52</v>
      </c>
      <c r="E887" s="24">
        <v>4.7789387234042557</v>
      </c>
      <c r="F887" s="21">
        <f t="shared" si="193"/>
        <v>5.2294784010315922</v>
      </c>
      <c r="G887" s="21">
        <f t="shared" si="197"/>
        <v>5.1289115087040624</v>
      </c>
      <c r="H887" s="21">
        <f t="shared" si="190"/>
        <v>5.1289115087040624</v>
      </c>
      <c r="I887" s="23">
        <f t="shared" si="195"/>
        <v>66.675849613152806</v>
      </c>
      <c r="J887" s="36">
        <f t="shared" si="196"/>
        <v>66.675849613152806</v>
      </c>
    </row>
    <row r="888" spans="1:10">
      <c r="A888" s="15" t="s">
        <v>34</v>
      </c>
      <c r="B888" s="15" t="s">
        <v>1183</v>
      </c>
      <c r="C888" s="16" t="s">
        <v>562</v>
      </c>
      <c r="D888" s="16" t="s">
        <v>561</v>
      </c>
      <c r="E888" s="24">
        <v>1.3622208510638294</v>
      </c>
      <c r="F888" s="21">
        <f t="shared" si="193"/>
        <v>1.4906457124435843</v>
      </c>
      <c r="G888" s="21">
        <f t="shared" si="197"/>
        <v>1.461979448742746</v>
      </c>
      <c r="H888" s="21">
        <f t="shared" si="190"/>
        <v>1.461979448742746</v>
      </c>
      <c r="I888" s="23">
        <f t="shared" si="195"/>
        <v>19.005732833655699</v>
      </c>
      <c r="J888" s="36">
        <f t="shared" si="196"/>
        <v>19.005732833655699</v>
      </c>
    </row>
    <row r="889" spans="1:10">
      <c r="A889" s="15" t="s">
        <v>1181</v>
      </c>
      <c r="B889" s="15" t="s">
        <v>1183</v>
      </c>
      <c r="C889" s="16" t="s">
        <v>562</v>
      </c>
      <c r="D889" s="16" t="s">
        <v>580</v>
      </c>
      <c r="E889" s="24">
        <v>1.8954893615999995</v>
      </c>
      <c r="F889" s="21">
        <f t="shared" si="193"/>
        <v>2.0741886953535347</v>
      </c>
      <c r="G889" s="21">
        <f t="shared" si="197"/>
        <v>2.0343004512121206</v>
      </c>
      <c r="H889" s="21">
        <f t="shared" si="190"/>
        <v>2.0343004512121206</v>
      </c>
      <c r="I889" s="23">
        <f t="shared" si="195"/>
        <v>26.445905865757567</v>
      </c>
      <c r="J889" s="36">
        <f t="shared" si="196"/>
        <v>26.445905865757567</v>
      </c>
    </row>
    <row r="890" spans="1:10">
      <c r="A890" s="15" t="s">
        <v>1182</v>
      </c>
      <c r="B890" s="15" t="s">
        <v>1183</v>
      </c>
      <c r="C890" s="16" t="s">
        <v>562</v>
      </c>
      <c r="D890" s="16" t="s">
        <v>8</v>
      </c>
      <c r="E890" s="24">
        <v>3.3293617019999999</v>
      </c>
      <c r="F890" s="21">
        <f t="shared" si="193"/>
        <v>3.6432409196969693</v>
      </c>
      <c r="G890" s="21">
        <f t="shared" si="197"/>
        <v>3.5731785943181813</v>
      </c>
      <c r="H890" s="21">
        <f t="shared" si="190"/>
        <v>3.5731785943181813</v>
      </c>
      <c r="I890" s="23">
        <f t="shared" si="195"/>
        <v>46.451321726136356</v>
      </c>
      <c r="J890" s="36">
        <f t="shared" si="196"/>
        <v>46.451321726136356</v>
      </c>
    </row>
    <row r="891" spans="1:10">
      <c r="A891" s="15" t="s">
        <v>1184</v>
      </c>
      <c r="B891" s="15" t="s">
        <v>1183</v>
      </c>
      <c r="C891" s="16" t="s">
        <v>562</v>
      </c>
      <c r="D891" s="16" t="s">
        <v>738</v>
      </c>
      <c r="E891" s="24">
        <v>6.9610212767999986</v>
      </c>
      <c r="F891" s="21">
        <f t="shared" si="193"/>
        <v>7.617279174949493</v>
      </c>
      <c r="G891" s="21">
        <f t="shared" si="197"/>
        <v>7.4707930369696953</v>
      </c>
      <c r="H891" s="21">
        <f t="shared" si="190"/>
        <v>7.4707930369696953</v>
      </c>
      <c r="I891" s="23">
        <f t="shared" si="195"/>
        <v>97.120309480606039</v>
      </c>
      <c r="J891" s="36">
        <f t="shared" si="196"/>
        <v>97.120309480606039</v>
      </c>
    </row>
    <row r="892" spans="1:10">
      <c r="A892" s="15" t="s">
        <v>33</v>
      </c>
      <c r="B892" s="15" t="s">
        <v>1185</v>
      </c>
      <c r="C892" s="16" t="s">
        <v>562</v>
      </c>
      <c r="D892" s="16" t="s">
        <v>561</v>
      </c>
      <c r="E892" s="24">
        <v>2.1214914893617021</v>
      </c>
      <c r="F892" s="21">
        <f t="shared" si="193"/>
        <v>2.3214974210186976</v>
      </c>
      <c r="G892" s="21">
        <f t="shared" si="197"/>
        <v>2.276853239845261</v>
      </c>
      <c r="H892" s="21">
        <f t="shared" si="190"/>
        <v>2.276853239845261</v>
      </c>
      <c r="I892" s="23">
        <f t="shared" si="195"/>
        <v>29.599092117988395</v>
      </c>
      <c r="J892" s="36">
        <f t="shared" si="196"/>
        <v>29.599092117988395</v>
      </c>
    </row>
    <row r="893" spans="1:10">
      <c r="A893" s="15" t="s">
        <v>1186</v>
      </c>
      <c r="B893" s="15" t="s">
        <v>1185</v>
      </c>
      <c r="C893" s="16" t="s">
        <v>562</v>
      </c>
      <c r="D893" s="16" t="s">
        <v>580</v>
      </c>
      <c r="E893" s="24">
        <v>3.1863829787999998</v>
      </c>
      <c r="F893" s="21">
        <f t="shared" si="193"/>
        <v>3.4867827209090905</v>
      </c>
      <c r="G893" s="21">
        <f t="shared" si="197"/>
        <v>3.4197292070454539</v>
      </c>
      <c r="H893" s="21">
        <f t="shared" si="190"/>
        <v>3.4197292070454539</v>
      </c>
      <c r="I893" s="23">
        <f t="shared" si="195"/>
        <v>44.4564796915909</v>
      </c>
      <c r="J893" s="36">
        <f t="shared" si="196"/>
        <v>44.4564796915909</v>
      </c>
    </row>
    <row r="894" spans="1:10">
      <c r="A894" s="15" t="s">
        <v>1187</v>
      </c>
      <c r="B894" s="15" t="s">
        <v>1185</v>
      </c>
      <c r="C894" s="16" t="s">
        <v>562</v>
      </c>
      <c r="D894" s="16" t="s">
        <v>8</v>
      </c>
      <c r="E894" s="24">
        <v>3.5540425536</v>
      </c>
      <c r="F894" s="21">
        <f t="shared" si="193"/>
        <v>3.8891038044444439</v>
      </c>
      <c r="G894" s="21">
        <f t="shared" si="197"/>
        <v>3.8143133466666659</v>
      </c>
      <c r="H894" s="21">
        <f t="shared" si="190"/>
        <v>3.8143133466666659</v>
      </c>
      <c r="I894" s="23">
        <f t="shared" si="195"/>
        <v>49.586073506666658</v>
      </c>
      <c r="J894" s="36">
        <f t="shared" si="196"/>
        <v>49.586073506666658</v>
      </c>
    </row>
    <row r="895" spans="1:10">
      <c r="A895" s="15" t="s">
        <v>1188</v>
      </c>
      <c r="B895" s="15" t="s">
        <v>1185</v>
      </c>
      <c r="C895" s="16" t="s">
        <v>562</v>
      </c>
      <c r="D895" s="16" t="s">
        <v>738</v>
      </c>
      <c r="E895" s="24">
        <v>7.5778723403999999</v>
      </c>
      <c r="F895" s="21">
        <f t="shared" si="193"/>
        <v>8.2922845475757558</v>
      </c>
      <c r="G895" s="21">
        <f t="shared" si="197"/>
        <v>8.1328175370454527</v>
      </c>
      <c r="H895" s="21">
        <f t="shared" si="190"/>
        <v>8.1328175370454527</v>
      </c>
      <c r="I895" s="23">
        <f t="shared" si="195"/>
        <v>105.72662798159088</v>
      </c>
      <c r="J895" s="36">
        <f t="shared" si="196"/>
        <v>105.72662798159088</v>
      </c>
    </row>
    <row r="896" spans="1:10">
      <c r="A896" s="15" t="s">
        <v>1189</v>
      </c>
      <c r="B896" s="15" t="s">
        <v>1185</v>
      </c>
      <c r="C896" s="16" t="s">
        <v>562</v>
      </c>
      <c r="D896" s="16" t="s">
        <v>52</v>
      </c>
      <c r="E896" s="24">
        <v>7.5778723403999999</v>
      </c>
      <c r="F896" s="21">
        <f t="shared" si="193"/>
        <v>8.2922845475757558</v>
      </c>
      <c r="G896" s="21">
        <f t="shared" si="197"/>
        <v>8.1328175370454527</v>
      </c>
      <c r="H896" s="21">
        <f t="shared" si="190"/>
        <v>8.1328175370454527</v>
      </c>
      <c r="I896" s="23">
        <f t="shared" si="195"/>
        <v>105.72662798159088</v>
      </c>
      <c r="J896" s="36">
        <f t="shared" si="196"/>
        <v>105.72662798159088</v>
      </c>
    </row>
    <row r="897" spans="1:10">
      <c r="A897" s="15" t="s">
        <v>1190</v>
      </c>
      <c r="B897" s="19" t="s">
        <v>453</v>
      </c>
      <c r="C897" s="16" t="s">
        <v>562</v>
      </c>
      <c r="D897" s="16" t="s">
        <v>1072</v>
      </c>
      <c r="E897" s="24">
        <v>19.669787232000001</v>
      </c>
      <c r="F897" s="21">
        <f t="shared" si="193"/>
        <v>21.524177947474747</v>
      </c>
      <c r="G897" s="21">
        <f t="shared" si="197"/>
        <v>21.110251448484846</v>
      </c>
      <c r="H897" s="21">
        <f t="shared" si="190"/>
        <v>21.110251448484846</v>
      </c>
      <c r="I897" s="23">
        <f t="shared" si="195"/>
        <v>274.43326883030301</v>
      </c>
      <c r="J897" s="36">
        <f t="shared" si="196"/>
        <v>274.43326883030301</v>
      </c>
    </row>
    <row r="898" spans="1:10">
      <c r="A898" s="15" t="s">
        <v>221</v>
      </c>
      <c r="B898" s="15" t="s">
        <v>574</v>
      </c>
      <c r="C898" s="16" t="s">
        <v>562</v>
      </c>
      <c r="D898" s="16" t="s">
        <v>1072</v>
      </c>
      <c r="E898" s="24">
        <v>35.283753191489403</v>
      </c>
      <c r="F898" s="21">
        <f t="shared" si="193"/>
        <v>38.610167633784698</v>
      </c>
      <c r="G898" s="21">
        <f t="shared" si="197"/>
        <v>37.867664410058069</v>
      </c>
      <c r="H898" s="21">
        <f t="shared" si="190"/>
        <v>37.867664410058069</v>
      </c>
      <c r="I898" s="23">
        <f t="shared" si="195"/>
        <v>492.27963733075489</v>
      </c>
      <c r="J898" s="36">
        <f>I898</f>
        <v>492.27963733075489</v>
      </c>
    </row>
    <row r="899" spans="1:10">
      <c r="A899" s="15" t="s">
        <v>1336</v>
      </c>
      <c r="B899" s="15" t="s">
        <v>574</v>
      </c>
      <c r="C899" s="16" t="s">
        <v>562</v>
      </c>
      <c r="D899" s="16" t="s">
        <v>1072</v>
      </c>
      <c r="E899" s="24">
        <f>E898*2</f>
        <v>70.567506382978806</v>
      </c>
      <c r="F899" s="21">
        <f t="shared" si="193"/>
        <v>77.220335267569396</v>
      </c>
      <c r="G899" s="21">
        <f t="shared" ref="G899" si="198">I899/$G$8</f>
        <v>75.735328820116138</v>
      </c>
      <c r="H899" s="21">
        <f t="shared" ref="H899" si="199">J899/$G$8</f>
        <v>75.735328820116138</v>
      </c>
      <c r="I899" s="23">
        <f t="shared" ref="I899" si="200">F899*$I$9</f>
        <v>984.55927466150979</v>
      </c>
      <c r="J899" s="36">
        <f>I899</f>
        <v>984.55927466150979</v>
      </c>
    </row>
    <row r="900" spans="1:10">
      <c r="A900" s="15" t="s">
        <v>222</v>
      </c>
      <c r="B900" s="15" t="s">
        <v>1191</v>
      </c>
      <c r="C900" s="16" t="s">
        <v>562</v>
      </c>
      <c r="D900" s="16" t="s">
        <v>1072</v>
      </c>
      <c r="E900" s="24">
        <v>6.840000039864</v>
      </c>
      <c r="F900" s="21">
        <f t="shared" si="193"/>
        <v>7.4848485284707067</v>
      </c>
      <c r="G900" s="21">
        <f t="shared" si="197"/>
        <v>7.3409091336924241</v>
      </c>
      <c r="H900" s="21">
        <f t="shared" si="190"/>
        <v>7.3409091336924241</v>
      </c>
      <c r="I900" s="23">
        <f t="shared" si="195"/>
        <v>95.43181873800151</v>
      </c>
      <c r="J900" s="36">
        <f t="shared" si="196"/>
        <v>95.43181873800151</v>
      </c>
    </row>
    <row r="901" spans="1:10">
      <c r="A901" s="15" t="s">
        <v>80</v>
      </c>
      <c r="B901" s="15" t="s">
        <v>1195</v>
      </c>
      <c r="C901" s="16" t="s">
        <v>562</v>
      </c>
      <c r="D901" s="16" t="s">
        <v>561</v>
      </c>
      <c r="E901" s="24">
        <v>4.82360170212766</v>
      </c>
      <c r="F901" s="21">
        <f t="shared" si="193"/>
        <v>5.2783520309477758</v>
      </c>
      <c r="G901" s="21">
        <f t="shared" si="197"/>
        <v>5.1768452611218567</v>
      </c>
      <c r="H901" s="21">
        <f t="shared" si="190"/>
        <v>5.1768452611218567</v>
      </c>
      <c r="I901" s="23">
        <f t="shared" si="195"/>
        <v>67.298988394584143</v>
      </c>
      <c r="J901" s="36">
        <f t="shared" si="196"/>
        <v>67.298988394584143</v>
      </c>
    </row>
    <row r="902" spans="1:10">
      <c r="A902" s="15" t="s">
        <v>1192</v>
      </c>
      <c r="B902" s="15" t="s">
        <v>1195</v>
      </c>
      <c r="C902" s="16" t="s">
        <v>562</v>
      </c>
      <c r="D902" s="16" t="s">
        <v>580</v>
      </c>
      <c r="E902" s="24">
        <v>5.5353191483999993</v>
      </c>
      <c r="F902" s="21">
        <f t="shared" si="193"/>
        <v>6.0571674182828268</v>
      </c>
      <c r="G902" s="21">
        <f t="shared" si="197"/>
        <v>5.9406834294696953</v>
      </c>
      <c r="H902" s="21">
        <f t="shared" si="190"/>
        <v>5.9406834294696953</v>
      </c>
      <c r="I902" s="23">
        <f t="shared" si="195"/>
        <v>77.228884583106037</v>
      </c>
      <c r="J902" s="36">
        <f t="shared" si="196"/>
        <v>77.228884583106037</v>
      </c>
    </row>
    <row r="903" spans="1:10">
      <c r="A903" s="15" t="s">
        <v>1193</v>
      </c>
      <c r="B903" s="15" t="s">
        <v>1195</v>
      </c>
      <c r="C903" s="16" t="s">
        <v>562</v>
      </c>
      <c r="D903" s="16" t="s">
        <v>52</v>
      </c>
      <c r="E903" s="24">
        <v>13.611574463999998</v>
      </c>
      <c r="F903" s="21">
        <f t="shared" si="193"/>
        <v>14.894820541414138</v>
      </c>
      <c r="G903" s="21">
        <f t="shared" si="197"/>
        <v>14.60838168484848</v>
      </c>
      <c r="H903" s="21">
        <f t="shared" si="190"/>
        <v>14.60838168484848</v>
      </c>
      <c r="I903" s="23">
        <f t="shared" si="195"/>
        <v>189.90896190303025</v>
      </c>
      <c r="J903" s="36">
        <f t="shared" si="196"/>
        <v>189.90896190303025</v>
      </c>
    </row>
    <row r="904" spans="1:10">
      <c r="A904" s="15" t="s">
        <v>1194</v>
      </c>
      <c r="B904" s="15" t="s">
        <v>1195</v>
      </c>
      <c r="C904" s="16" t="s">
        <v>562</v>
      </c>
      <c r="D904" s="16" t="s">
        <v>107</v>
      </c>
      <c r="E904" s="24">
        <v>13.542127656</v>
      </c>
      <c r="F904" s="21">
        <f t="shared" si="193"/>
        <v>14.818826559595959</v>
      </c>
      <c r="G904" s="21">
        <f t="shared" si="197"/>
        <v>14.533849125757573</v>
      </c>
      <c r="H904" s="21">
        <f t="shared" si="190"/>
        <v>14.533849125757573</v>
      </c>
      <c r="I904" s="23">
        <f t="shared" si="195"/>
        <v>188.94003863484846</v>
      </c>
      <c r="J904" s="36">
        <f t="shared" si="196"/>
        <v>188.94003863484846</v>
      </c>
    </row>
    <row r="905" spans="1:10">
      <c r="A905" s="15" t="s">
        <v>1196</v>
      </c>
      <c r="B905" s="15" t="s">
        <v>1200</v>
      </c>
      <c r="C905" s="16" t="s">
        <v>562</v>
      </c>
      <c r="D905" s="16" t="s">
        <v>561</v>
      </c>
      <c r="E905" s="47">
        <v>15.5</v>
      </c>
      <c r="F905" s="21">
        <f t="shared" si="193"/>
        <v>16.96127946127946</v>
      </c>
      <c r="G905" s="21">
        <f t="shared" ref="G905:G909" si="201">I905/$G$8</f>
        <v>16.635101010101007</v>
      </c>
      <c r="H905" s="21">
        <f t="shared" ref="H905:H909" si="202">J905/$G$8</f>
        <v>16.635101010101007</v>
      </c>
      <c r="I905" s="23">
        <f t="shared" ref="I905:I909" si="203">F905*$I$9</f>
        <v>216.25631313131311</v>
      </c>
      <c r="J905" s="36">
        <f t="shared" ref="J905:J909" si="204">I905*(1-$I$10/100)</f>
        <v>216.25631313131311</v>
      </c>
    </row>
    <row r="906" spans="1:10">
      <c r="A906" s="15" t="s">
        <v>1197</v>
      </c>
      <c r="B906" s="15" t="s">
        <v>1200</v>
      </c>
      <c r="C906" s="16" t="s">
        <v>562</v>
      </c>
      <c r="D906" s="16" t="s">
        <v>580</v>
      </c>
      <c r="E906" s="47">
        <v>16.8</v>
      </c>
      <c r="F906" s="21">
        <f t="shared" si="193"/>
        <v>18.383838383838384</v>
      </c>
      <c r="G906" s="21">
        <f t="shared" si="201"/>
        <v>18.030303030303031</v>
      </c>
      <c r="H906" s="21">
        <f t="shared" si="202"/>
        <v>18.030303030303031</v>
      </c>
      <c r="I906" s="23">
        <f t="shared" si="203"/>
        <v>234.39393939393941</v>
      </c>
      <c r="J906" s="36">
        <f t="shared" si="204"/>
        <v>234.39393939393941</v>
      </c>
    </row>
    <row r="907" spans="1:10">
      <c r="A907" s="15" t="s">
        <v>1198</v>
      </c>
      <c r="B907" s="15" t="s">
        <v>1200</v>
      </c>
      <c r="C907" s="16" t="s">
        <v>562</v>
      </c>
      <c r="D907" s="16" t="s">
        <v>52</v>
      </c>
      <c r="E907" s="47">
        <v>31</v>
      </c>
      <c r="F907" s="21">
        <f t="shared" si="193"/>
        <v>33.92255892255892</v>
      </c>
      <c r="G907" s="21">
        <f t="shared" si="201"/>
        <v>33.270202020202014</v>
      </c>
      <c r="H907" s="21">
        <f t="shared" si="202"/>
        <v>33.270202020202014</v>
      </c>
      <c r="I907" s="23">
        <f t="shared" si="203"/>
        <v>432.51262626262621</v>
      </c>
      <c r="J907" s="36">
        <f t="shared" si="204"/>
        <v>432.51262626262621</v>
      </c>
    </row>
    <row r="908" spans="1:10">
      <c r="A908" s="15" t="s">
        <v>1199</v>
      </c>
      <c r="B908" s="15" t="s">
        <v>1200</v>
      </c>
      <c r="C908" s="16" t="s">
        <v>562</v>
      </c>
      <c r="D908" s="16" t="s">
        <v>107</v>
      </c>
      <c r="E908" s="47">
        <v>30.4</v>
      </c>
      <c r="F908" s="21">
        <f t="shared" si="193"/>
        <v>33.265993265993259</v>
      </c>
      <c r="G908" s="21">
        <f t="shared" si="201"/>
        <v>32.626262626262616</v>
      </c>
      <c r="H908" s="21">
        <f t="shared" si="202"/>
        <v>32.626262626262616</v>
      </c>
      <c r="I908" s="23">
        <f t="shared" si="203"/>
        <v>424.14141414141403</v>
      </c>
      <c r="J908" s="36">
        <f t="shared" si="204"/>
        <v>424.14141414141403</v>
      </c>
    </row>
    <row r="909" spans="1:10">
      <c r="A909" s="15" t="s">
        <v>1202</v>
      </c>
      <c r="B909" s="15" t="s">
        <v>1204</v>
      </c>
      <c r="C909" s="16" t="s">
        <v>562</v>
      </c>
      <c r="D909" s="16" t="s">
        <v>561</v>
      </c>
      <c r="E909" s="41">
        <v>6.64</v>
      </c>
      <c r="F909" s="21">
        <f t="shared" si="193"/>
        <v>7.2659932659932647</v>
      </c>
      <c r="G909" s="21">
        <f t="shared" si="201"/>
        <v>7.1262626262626254</v>
      </c>
      <c r="H909" s="21">
        <f t="shared" si="202"/>
        <v>7.1262626262626254</v>
      </c>
      <c r="I909" s="23">
        <f t="shared" si="203"/>
        <v>92.641414141414131</v>
      </c>
      <c r="J909" s="36">
        <f t="shared" si="204"/>
        <v>92.641414141414131</v>
      </c>
    </row>
    <row r="910" spans="1:10">
      <c r="A910" s="15" t="s">
        <v>1201</v>
      </c>
      <c r="B910" s="15" t="s">
        <v>1204</v>
      </c>
      <c r="C910" s="16" t="s">
        <v>562</v>
      </c>
      <c r="D910" s="16" t="s">
        <v>580</v>
      </c>
      <c r="E910" s="47">
        <v>13.2</v>
      </c>
      <c r="F910" s="21">
        <f t="shared" ref="F910" si="205">E910*G$8/11.88</f>
        <v>14.444444444444443</v>
      </c>
      <c r="G910" s="21">
        <f t="shared" ref="G910" si="206">I910/$G$8</f>
        <v>14.166666666666666</v>
      </c>
      <c r="H910" s="21">
        <f t="shared" ref="H910" si="207">J910/$G$8</f>
        <v>14.166666666666666</v>
      </c>
      <c r="I910" s="23">
        <f t="shared" ref="I910" si="208">F910*$I$9</f>
        <v>184.16666666666666</v>
      </c>
      <c r="J910" s="36">
        <f t="shared" ref="J910" si="209">I910*(1-$I$10/100)</f>
        <v>184.16666666666666</v>
      </c>
    </row>
    <row r="911" spans="1:10">
      <c r="A911" s="15" t="s">
        <v>1203</v>
      </c>
      <c r="B911" s="15" t="s">
        <v>1204</v>
      </c>
      <c r="C911" s="16" t="s">
        <v>562</v>
      </c>
      <c r="D911" s="16" t="s">
        <v>52</v>
      </c>
      <c r="E911" s="41">
        <v>12.680000000000001</v>
      </c>
      <c r="F911" s="21">
        <f t="shared" ref="F911:F970" si="210">E911*G$8/11.88</f>
        <v>13.875420875420877</v>
      </c>
      <c r="G911" s="21">
        <f>I911/$G$8</f>
        <v>13.608585858585862</v>
      </c>
      <c r="H911" s="21">
        <f t="shared" ref="H911:H917" si="211">J911/$G$8</f>
        <v>13.608585858585862</v>
      </c>
      <c r="I911" s="23">
        <f t="shared" si="195"/>
        <v>176.91161616161619</v>
      </c>
      <c r="J911" s="36">
        <f t="shared" si="196"/>
        <v>176.91161616161619</v>
      </c>
    </row>
    <row r="912" spans="1:10" hidden="1">
      <c r="A912" s="15" t="s">
        <v>1395</v>
      </c>
      <c r="B912" s="15" t="s">
        <v>1397</v>
      </c>
      <c r="C912" s="16" t="s">
        <v>562</v>
      </c>
      <c r="D912" s="16" t="s">
        <v>561</v>
      </c>
      <c r="E912" s="63"/>
      <c r="F912" s="21">
        <f t="shared" si="210"/>
        <v>0</v>
      </c>
      <c r="G912" s="63"/>
      <c r="H912" s="63"/>
      <c r="I912" s="64"/>
      <c r="J912" s="63"/>
    </row>
    <row r="913" spans="1:11" hidden="1">
      <c r="A913" s="15" t="s">
        <v>1396</v>
      </c>
      <c r="B913" s="15" t="s">
        <v>1398</v>
      </c>
      <c r="C913" s="16" t="s">
        <v>562</v>
      </c>
      <c r="D913" s="16" t="s">
        <v>561</v>
      </c>
      <c r="E913" s="63"/>
      <c r="F913" s="21">
        <f t="shared" si="210"/>
        <v>0</v>
      </c>
      <c r="G913" s="63"/>
      <c r="H913" s="63"/>
      <c r="I913" s="64"/>
      <c r="J913" s="63"/>
    </row>
    <row r="914" spans="1:11">
      <c r="A914" s="15" t="s">
        <v>1206</v>
      </c>
      <c r="B914" s="15" t="s">
        <v>1208</v>
      </c>
      <c r="C914" s="16" t="s">
        <v>562</v>
      </c>
      <c r="D914" s="16" t="s">
        <v>561</v>
      </c>
      <c r="E914" s="41">
        <v>0.03</v>
      </c>
      <c r="F914" s="21">
        <f t="shared" si="210"/>
        <v>3.2828282828282825E-2</v>
      </c>
      <c r="G914" s="21">
        <f>I914/$G$8</f>
        <v>3.2196969696969696E-2</v>
      </c>
      <c r="H914" s="21">
        <f t="shared" si="211"/>
        <v>3.2196969696969696E-2</v>
      </c>
      <c r="I914" s="23">
        <f t="shared" si="195"/>
        <v>0.41856060606060602</v>
      </c>
      <c r="J914" s="36">
        <f t="shared" si="196"/>
        <v>0.41856060606060602</v>
      </c>
    </row>
    <row r="915" spans="1:11">
      <c r="A915" s="15" t="s">
        <v>1207</v>
      </c>
      <c r="B915" s="15" t="s">
        <v>1208</v>
      </c>
      <c r="C915" s="16" t="s">
        <v>562</v>
      </c>
      <c r="D915" s="16" t="s">
        <v>54</v>
      </c>
      <c r="E915" s="47" t="e">
        <v>#VALUE!</v>
      </c>
      <c r="F915" s="21" t="e">
        <f t="shared" si="210"/>
        <v>#VALUE!</v>
      </c>
      <c r="G915" s="42" t="s">
        <v>1223</v>
      </c>
      <c r="H915" s="42" t="s">
        <v>1223</v>
      </c>
      <c r="I915" s="42" t="s">
        <v>1223</v>
      </c>
      <c r="J915" s="43" t="s">
        <v>1223</v>
      </c>
    </row>
    <row r="916" spans="1:11">
      <c r="A916" s="15" t="s">
        <v>1209</v>
      </c>
      <c r="B916" s="15" t="s">
        <v>1210</v>
      </c>
      <c r="C916" s="16" t="s">
        <v>562</v>
      </c>
      <c r="D916" s="16" t="s">
        <v>54</v>
      </c>
      <c r="E916" s="47" t="e">
        <v>#VALUE!</v>
      </c>
      <c r="F916" s="21" t="e">
        <f t="shared" si="210"/>
        <v>#VALUE!</v>
      </c>
      <c r="G916" s="42" t="s">
        <v>1223</v>
      </c>
      <c r="H916" s="42" t="s">
        <v>1223</v>
      </c>
      <c r="I916" s="42" t="s">
        <v>1223</v>
      </c>
      <c r="J916" s="43" t="s">
        <v>1223</v>
      </c>
    </row>
    <row r="917" spans="1:11">
      <c r="A917" s="15" t="s">
        <v>1205</v>
      </c>
      <c r="B917" s="15" t="s">
        <v>1210</v>
      </c>
      <c r="C917" s="16" t="s">
        <v>562</v>
      </c>
      <c r="D917" s="16" t="s">
        <v>561</v>
      </c>
      <c r="E917" s="41">
        <v>7.0000000000000007E-2</v>
      </c>
      <c r="F917" s="21">
        <f t="shared" si="210"/>
        <v>7.6599326599326611E-2</v>
      </c>
      <c r="G917" s="21">
        <f>I917/$G$8</f>
        <v>7.5126262626262638E-2</v>
      </c>
      <c r="H917" s="21">
        <f t="shared" si="211"/>
        <v>7.5126262626262638E-2</v>
      </c>
      <c r="I917" s="23">
        <f>F917*$I$9</f>
        <v>0.97664141414141425</v>
      </c>
      <c r="J917" s="36">
        <f t="shared" si="196"/>
        <v>0.97664141414141425</v>
      </c>
    </row>
    <row r="918" spans="1:11">
      <c r="A918" s="15" t="s">
        <v>1211</v>
      </c>
      <c r="B918" s="15" t="s">
        <v>1213</v>
      </c>
      <c r="C918" s="16" t="s">
        <v>562</v>
      </c>
      <c r="D918" s="16" t="s">
        <v>54</v>
      </c>
      <c r="E918" s="47" t="e">
        <v>#VALUE!</v>
      </c>
      <c r="F918" s="21" t="e">
        <f t="shared" si="210"/>
        <v>#VALUE!</v>
      </c>
      <c r="G918" s="42" t="s">
        <v>1223</v>
      </c>
      <c r="H918" s="42" t="s">
        <v>1223</v>
      </c>
      <c r="I918" s="42" t="s">
        <v>1223</v>
      </c>
      <c r="J918" s="43" t="s">
        <v>1223</v>
      </c>
    </row>
    <row r="919" spans="1:11" ht="12" thickBot="1">
      <c r="A919" s="15" t="s">
        <v>1212</v>
      </c>
      <c r="B919" s="15" t="s">
        <v>1213</v>
      </c>
      <c r="C919" s="16" t="s">
        <v>562</v>
      </c>
      <c r="D919" s="16" t="s">
        <v>561</v>
      </c>
      <c r="E919" s="47" t="e">
        <v>#VALUE!</v>
      </c>
      <c r="F919" s="21" t="e">
        <f t="shared" si="210"/>
        <v>#VALUE!</v>
      </c>
      <c r="G919" s="42" t="s">
        <v>1223</v>
      </c>
      <c r="H919" s="42" t="s">
        <v>1223</v>
      </c>
      <c r="I919" s="42" t="s">
        <v>1223</v>
      </c>
      <c r="J919" s="43" t="s">
        <v>1223</v>
      </c>
    </row>
    <row r="920" spans="1:11" ht="12" thickBot="1">
      <c r="A920" s="67"/>
      <c r="B920" s="67"/>
      <c r="C920" s="68"/>
      <c r="D920" s="68"/>
      <c r="E920" s="69"/>
      <c r="F920" s="21">
        <f t="shared" si="210"/>
        <v>0</v>
      </c>
      <c r="G920" s="70"/>
      <c r="H920" s="70"/>
      <c r="I920" s="71"/>
      <c r="J920" s="72"/>
      <c r="K920" s="60" t="s">
        <v>1332</v>
      </c>
    </row>
    <row r="921" spans="1:11">
      <c r="A921" s="15" t="s">
        <v>1236</v>
      </c>
      <c r="B921" s="15" t="s">
        <v>1264</v>
      </c>
      <c r="C921" s="16" t="s">
        <v>560</v>
      </c>
      <c r="D921" s="16" t="s">
        <v>561</v>
      </c>
      <c r="E921" s="41">
        <v>2.69</v>
      </c>
      <c r="F921" s="21">
        <f t="shared" si="210"/>
        <v>2.9436026936026933</v>
      </c>
      <c r="G921" s="21">
        <f>I921/$G$8</f>
        <v>2.8869949494949489</v>
      </c>
      <c r="H921" s="21">
        <f>J921/$G$8</f>
        <v>2.8869949494949489</v>
      </c>
      <c r="I921" s="23">
        <f>F921*$I$9</f>
        <v>37.530934343434339</v>
      </c>
      <c r="J921" s="36">
        <f>I921*(1-$I$10/100)</f>
        <v>37.530934343434339</v>
      </c>
      <c r="K921" s="61">
        <f>J921*0.32</f>
        <v>12.009898989898989</v>
      </c>
    </row>
    <row r="922" spans="1:11">
      <c r="A922" s="15" t="s">
        <v>1237</v>
      </c>
      <c r="B922" s="15" t="s">
        <v>1265</v>
      </c>
      <c r="C922" s="16" t="s">
        <v>560</v>
      </c>
      <c r="D922" s="16" t="s">
        <v>561</v>
      </c>
      <c r="E922" s="41">
        <v>2.69</v>
      </c>
      <c r="F922" s="21">
        <f t="shared" si="210"/>
        <v>2.9436026936026933</v>
      </c>
      <c r="G922" s="21">
        <f t="shared" ref="G922:G941" si="212">I922/$G$8</f>
        <v>2.8869949494949489</v>
      </c>
      <c r="H922" s="21">
        <f t="shared" ref="H922:H970" si="213">J922/$G$8</f>
        <v>2.8869949494949489</v>
      </c>
      <c r="I922" s="23">
        <f t="shared" ref="I922:I941" si="214">F922*$I$9</f>
        <v>37.530934343434339</v>
      </c>
      <c r="J922" s="36">
        <f t="shared" ref="J922:J941" si="215">I922*(1-$I$10/100)</f>
        <v>37.530934343434339</v>
      </c>
      <c r="K922" s="62">
        <f>J922*0.48</f>
        <v>18.014848484848482</v>
      </c>
    </row>
    <row r="923" spans="1:11">
      <c r="A923" s="15" t="s">
        <v>1238</v>
      </c>
      <c r="B923" s="15" t="s">
        <v>1266</v>
      </c>
      <c r="C923" s="16" t="s">
        <v>560</v>
      </c>
      <c r="D923" s="16" t="s">
        <v>561</v>
      </c>
      <c r="E923" s="41">
        <v>2.69</v>
      </c>
      <c r="F923" s="21">
        <f t="shared" si="210"/>
        <v>2.9436026936026933</v>
      </c>
      <c r="G923" s="21">
        <f t="shared" si="212"/>
        <v>2.8869949494949489</v>
      </c>
      <c r="H923" s="21">
        <f t="shared" si="213"/>
        <v>2.8869949494949489</v>
      </c>
      <c r="I923" s="23">
        <f t="shared" si="214"/>
        <v>37.530934343434339</v>
      </c>
      <c r="J923" s="36">
        <f t="shared" si="215"/>
        <v>37.530934343434339</v>
      </c>
      <c r="K923" s="62">
        <f>J923*0.64</f>
        <v>24.019797979797978</v>
      </c>
    </row>
    <row r="924" spans="1:11">
      <c r="A924" s="15" t="s">
        <v>1239</v>
      </c>
      <c r="B924" s="15" t="s">
        <v>1267</v>
      </c>
      <c r="C924" s="16" t="s">
        <v>560</v>
      </c>
      <c r="D924" s="16" t="s">
        <v>561</v>
      </c>
      <c r="E924" s="41">
        <v>2.69</v>
      </c>
      <c r="F924" s="21">
        <f t="shared" si="210"/>
        <v>2.9436026936026933</v>
      </c>
      <c r="G924" s="21">
        <f t="shared" si="212"/>
        <v>2.8869949494949489</v>
      </c>
      <c r="H924" s="21">
        <f t="shared" si="213"/>
        <v>2.8869949494949489</v>
      </c>
      <c r="I924" s="23">
        <f t="shared" si="214"/>
        <v>37.530934343434339</v>
      </c>
      <c r="J924" s="36">
        <f t="shared" si="215"/>
        <v>37.530934343434339</v>
      </c>
      <c r="K924" s="62">
        <f>J924*0.8</f>
        <v>30.024747474747471</v>
      </c>
    </row>
    <row r="925" spans="1:11">
      <c r="A925" s="15" t="s">
        <v>1240</v>
      </c>
      <c r="B925" s="15" t="s">
        <v>1268</v>
      </c>
      <c r="C925" s="16" t="s">
        <v>560</v>
      </c>
      <c r="D925" s="16" t="s">
        <v>561</v>
      </c>
      <c r="E925" s="41">
        <v>2.69</v>
      </c>
      <c r="F925" s="21">
        <f t="shared" si="210"/>
        <v>2.9436026936026933</v>
      </c>
      <c r="G925" s="21">
        <f t="shared" si="212"/>
        <v>2.8869949494949489</v>
      </c>
      <c r="H925" s="21">
        <f t="shared" si="213"/>
        <v>2.8869949494949489</v>
      </c>
      <c r="I925" s="23">
        <f t="shared" si="214"/>
        <v>37.530934343434339</v>
      </c>
      <c r="J925" s="36">
        <f t="shared" si="215"/>
        <v>37.530934343434339</v>
      </c>
      <c r="K925" s="62">
        <f>J925*0.4</f>
        <v>15.012373737373736</v>
      </c>
    </row>
    <row r="926" spans="1:11">
      <c r="A926" s="15" t="s">
        <v>1241</v>
      </c>
      <c r="B926" s="15" t="s">
        <v>1269</v>
      </c>
      <c r="C926" s="16" t="s">
        <v>560</v>
      </c>
      <c r="D926" s="16" t="s">
        <v>561</v>
      </c>
      <c r="E926" s="41">
        <v>2.69</v>
      </c>
      <c r="F926" s="21">
        <f t="shared" si="210"/>
        <v>2.9436026936026933</v>
      </c>
      <c r="G926" s="21">
        <f t="shared" si="212"/>
        <v>2.8869949494949489</v>
      </c>
      <c r="H926" s="21">
        <f t="shared" si="213"/>
        <v>2.8869949494949489</v>
      </c>
      <c r="I926" s="23">
        <f t="shared" si="214"/>
        <v>37.530934343434339</v>
      </c>
      <c r="J926" s="36">
        <f t="shared" si="215"/>
        <v>37.530934343434339</v>
      </c>
      <c r="K926" s="62">
        <f>J926*0.6</f>
        <v>22.518560606060603</v>
      </c>
    </row>
    <row r="927" spans="1:11">
      <c r="A927" s="15" t="s">
        <v>1242</v>
      </c>
      <c r="B927" s="15" t="s">
        <v>1270</v>
      </c>
      <c r="C927" s="16" t="s">
        <v>560</v>
      </c>
      <c r="D927" s="16" t="s">
        <v>561</v>
      </c>
      <c r="E927" s="41">
        <v>2.69</v>
      </c>
      <c r="F927" s="21">
        <f t="shared" si="210"/>
        <v>2.9436026936026933</v>
      </c>
      <c r="G927" s="21">
        <f t="shared" si="212"/>
        <v>2.8869949494949489</v>
      </c>
      <c r="H927" s="21">
        <f t="shared" si="213"/>
        <v>2.8869949494949489</v>
      </c>
      <c r="I927" s="23">
        <f t="shared" si="214"/>
        <v>37.530934343434339</v>
      </c>
      <c r="J927" s="36">
        <f t="shared" si="215"/>
        <v>37.530934343434339</v>
      </c>
      <c r="K927" s="62">
        <f>J927*0.8</f>
        <v>30.024747474747471</v>
      </c>
    </row>
    <row r="928" spans="1:11">
      <c r="A928" s="15" t="s">
        <v>1243</v>
      </c>
      <c r="B928" s="15" t="s">
        <v>1271</v>
      </c>
      <c r="C928" s="16" t="s">
        <v>560</v>
      </c>
      <c r="D928" s="16" t="s">
        <v>561</v>
      </c>
      <c r="E928" s="41">
        <v>2.69</v>
      </c>
      <c r="F928" s="21">
        <f t="shared" si="210"/>
        <v>2.9436026936026933</v>
      </c>
      <c r="G928" s="21">
        <f t="shared" si="212"/>
        <v>2.8869949494949489</v>
      </c>
      <c r="H928" s="21">
        <f t="shared" si="213"/>
        <v>2.8869949494949489</v>
      </c>
      <c r="I928" s="23">
        <f t="shared" si="214"/>
        <v>37.530934343434339</v>
      </c>
      <c r="J928" s="36">
        <f t="shared" si="215"/>
        <v>37.530934343434339</v>
      </c>
      <c r="K928" s="62">
        <f>J928*1</f>
        <v>37.530934343434339</v>
      </c>
    </row>
    <row r="929" spans="1:11">
      <c r="A929" s="15" t="s">
        <v>1244</v>
      </c>
      <c r="B929" s="15" t="s">
        <v>1272</v>
      </c>
      <c r="C929" s="16" t="s">
        <v>560</v>
      </c>
      <c r="D929" s="16" t="s">
        <v>561</v>
      </c>
      <c r="E929" s="41">
        <v>2.69</v>
      </c>
      <c r="F929" s="21">
        <f t="shared" si="210"/>
        <v>2.9436026936026933</v>
      </c>
      <c r="G929" s="21">
        <f t="shared" si="212"/>
        <v>2.8869949494949489</v>
      </c>
      <c r="H929" s="21">
        <f t="shared" si="213"/>
        <v>2.8869949494949489</v>
      </c>
      <c r="I929" s="23">
        <f t="shared" si="214"/>
        <v>37.530934343434339</v>
      </c>
      <c r="J929" s="36">
        <f t="shared" si="215"/>
        <v>37.530934343434339</v>
      </c>
      <c r="K929" s="62">
        <f>J929*0.48</f>
        <v>18.014848484848482</v>
      </c>
    </row>
    <row r="930" spans="1:11">
      <c r="A930" s="15" t="s">
        <v>1245</v>
      </c>
      <c r="B930" s="15" t="s">
        <v>1273</v>
      </c>
      <c r="C930" s="16" t="s">
        <v>560</v>
      </c>
      <c r="D930" s="16" t="s">
        <v>561</v>
      </c>
      <c r="E930" s="41">
        <v>2.69</v>
      </c>
      <c r="F930" s="21">
        <f t="shared" si="210"/>
        <v>2.9436026936026933</v>
      </c>
      <c r="G930" s="21">
        <f t="shared" si="212"/>
        <v>2.8869949494949489</v>
      </c>
      <c r="H930" s="21">
        <f t="shared" si="213"/>
        <v>2.8869949494949489</v>
      </c>
      <c r="I930" s="23">
        <f t="shared" si="214"/>
        <v>37.530934343434339</v>
      </c>
      <c r="J930" s="36">
        <f t="shared" si="215"/>
        <v>37.530934343434339</v>
      </c>
      <c r="K930" s="62">
        <f>J930*0.721</f>
        <v>27.059803661616158</v>
      </c>
    </row>
    <row r="931" spans="1:11">
      <c r="A931" s="15" t="s">
        <v>1246</v>
      </c>
      <c r="B931" s="15" t="s">
        <v>1274</v>
      </c>
      <c r="C931" s="16" t="s">
        <v>560</v>
      </c>
      <c r="D931" s="16" t="s">
        <v>561</v>
      </c>
      <c r="E931" s="41">
        <v>2.69</v>
      </c>
      <c r="F931" s="21">
        <f t="shared" si="210"/>
        <v>2.9436026936026933</v>
      </c>
      <c r="G931" s="21">
        <f t="shared" si="212"/>
        <v>2.8869949494949489</v>
      </c>
      <c r="H931" s="21">
        <f t="shared" si="213"/>
        <v>2.8869949494949489</v>
      </c>
      <c r="I931" s="23">
        <f t="shared" si="214"/>
        <v>37.530934343434339</v>
      </c>
      <c r="J931" s="36">
        <f t="shared" si="215"/>
        <v>37.530934343434339</v>
      </c>
      <c r="K931" s="62">
        <f>J931*0.961</f>
        <v>36.067227904040401</v>
      </c>
    </row>
    <row r="932" spans="1:11">
      <c r="A932" s="15" t="s">
        <v>1247</v>
      </c>
      <c r="B932" s="15" t="s">
        <v>1275</v>
      </c>
      <c r="C932" s="16" t="s">
        <v>560</v>
      </c>
      <c r="D932" s="16" t="s">
        <v>561</v>
      </c>
      <c r="E932" s="41">
        <v>2.69</v>
      </c>
      <c r="F932" s="21">
        <f t="shared" si="210"/>
        <v>2.9436026936026933</v>
      </c>
      <c r="G932" s="21">
        <f t="shared" si="212"/>
        <v>2.8869949494949489</v>
      </c>
      <c r="H932" s="21">
        <f t="shared" si="213"/>
        <v>2.8869949494949489</v>
      </c>
      <c r="I932" s="23">
        <f t="shared" si="214"/>
        <v>37.530934343434339</v>
      </c>
      <c r="J932" s="36">
        <f t="shared" si="215"/>
        <v>37.530934343434339</v>
      </c>
      <c r="K932" s="62">
        <f>J932*1.2</f>
        <v>45.037121212121207</v>
      </c>
    </row>
    <row r="933" spans="1:11">
      <c r="A933" s="15" t="s">
        <v>1248</v>
      </c>
      <c r="B933" s="15" t="s">
        <v>1276</v>
      </c>
      <c r="C933" s="16" t="s">
        <v>560</v>
      </c>
      <c r="D933" s="16" t="s">
        <v>561</v>
      </c>
      <c r="E933" s="41">
        <v>2.69</v>
      </c>
      <c r="F933" s="21">
        <f t="shared" si="210"/>
        <v>2.9436026936026933</v>
      </c>
      <c r="G933" s="21">
        <f t="shared" si="212"/>
        <v>2.8869949494949489</v>
      </c>
      <c r="H933" s="21">
        <f t="shared" si="213"/>
        <v>2.8869949494949489</v>
      </c>
      <c r="I933" s="23">
        <f t="shared" si="214"/>
        <v>37.530934343434339</v>
      </c>
      <c r="J933" s="36">
        <f t="shared" si="215"/>
        <v>37.530934343434339</v>
      </c>
      <c r="K933" s="62">
        <f>J933*0.561</f>
        <v>21.054854166666665</v>
      </c>
    </row>
    <row r="934" spans="1:11">
      <c r="A934" s="15" t="s">
        <v>1249</v>
      </c>
      <c r="B934" s="15" t="s">
        <v>1277</v>
      </c>
      <c r="C934" s="16" t="s">
        <v>560</v>
      </c>
      <c r="D934" s="16" t="s">
        <v>561</v>
      </c>
      <c r="E934" s="41">
        <v>2.69</v>
      </c>
      <c r="F934" s="21">
        <f t="shared" si="210"/>
        <v>2.9436026936026933</v>
      </c>
      <c r="G934" s="21">
        <f t="shared" si="212"/>
        <v>2.8869949494949489</v>
      </c>
      <c r="H934" s="21">
        <f t="shared" si="213"/>
        <v>2.8869949494949489</v>
      </c>
      <c r="I934" s="23">
        <f t="shared" si="214"/>
        <v>37.530934343434339</v>
      </c>
      <c r="J934" s="36">
        <f t="shared" si="215"/>
        <v>37.530934343434339</v>
      </c>
      <c r="K934" s="62">
        <f>J934*0.84</f>
        <v>31.525984848484843</v>
      </c>
    </row>
    <row r="935" spans="1:11">
      <c r="A935" s="15" t="s">
        <v>1250</v>
      </c>
      <c r="B935" s="15" t="s">
        <v>1278</v>
      </c>
      <c r="C935" s="16" t="s">
        <v>560</v>
      </c>
      <c r="D935" s="16" t="s">
        <v>561</v>
      </c>
      <c r="E935" s="41">
        <v>2.69</v>
      </c>
      <c r="F935" s="21">
        <f t="shared" si="210"/>
        <v>2.9436026936026933</v>
      </c>
      <c r="G935" s="21">
        <f t="shared" si="212"/>
        <v>2.8869949494949489</v>
      </c>
      <c r="H935" s="21">
        <f t="shared" si="213"/>
        <v>2.8869949494949489</v>
      </c>
      <c r="I935" s="23">
        <f t="shared" si="214"/>
        <v>37.530934343434339</v>
      </c>
      <c r="J935" s="36">
        <f t="shared" si="215"/>
        <v>37.530934343434339</v>
      </c>
      <c r="K935" s="62">
        <f>J935*1.122</f>
        <v>42.10970833333333</v>
      </c>
    </row>
    <row r="936" spans="1:11">
      <c r="A936" s="15" t="s">
        <v>1251</v>
      </c>
      <c r="B936" s="15" t="s">
        <v>1279</v>
      </c>
      <c r="C936" s="16" t="s">
        <v>560</v>
      </c>
      <c r="D936" s="16" t="s">
        <v>561</v>
      </c>
      <c r="E936" s="41">
        <v>2.69</v>
      </c>
      <c r="F936" s="21">
        <f t="shared" si="210"/>
        <v>2.9436026936026933</v>
      </c>
      <c r="G936" s="21">
        <f t="shared" si="212"/>
        <v>2.8869949494949489</v>
      </c>
      <c r="H936" s="21">
        <f t="shared" si="213"/>
        <v>2.8869949494949489</v>
      </c>
      <c r="I936" s="23">
        <f t="shared" si="214"/>
        <v>37.530934343434339</v>
      </c>
      <c r="J936" s="36">
        <f t="shared" si="215"/>
        <v>37.530934343434339</v>
      </c>
      <c r="K936" s="62">
        <f>J936*1.397</f>
        <v>52.430715277777772</v>
      </c>
    </row>
    <row r="937" spans="1:11">
      <c r="A937" s="15" t="s">
        <v>1252</v>
      </c>
      <c r="B937" s="15" t="s">
        <v>1280</v>
      </c>
      <c r="C937" s="16" t="s">
        <v>560</v>
      </c>
      <c r="D937" s="16" t="s">
        <v>561</v>
      </c>
      <c r="E937" s="41">
        <v>2.69</v>
      </c>
      <c r="F937" s="21">
        <f t="shared" si="210"/>
        <v>2.9436026936026933</v>
      </c>
      <c r="G937" s="21">
        <f t="shared" si="212"/>
        <v>2.8869949494949489</v>
      </c>
      <c r="H937" s="21">
        <f t="shared" si="213"/>
        <v>2.8869949494949489</v>
      </c>
      <c r="I937" s="23">
        <f t="shared" si="214"/>
        <v>37.530934343434339</v>
      </c>
      <c r="J937" s="36">
        <f t="shared" si="215"/>
        <v>37.530934343434339</v>
      </c>
      <c r="K937" s="62">
        <f>J937*0.64</f>
        <v>24.019797979797978</v>
      </c>
    </row>
    <row r="938" spans="1:11">
      <c r="A938" s="15" t="s">
        <v>1253</v>
      </c>
      <c r="B938" s="15" t="s">
        <v>1281</v>
      </c>
      <c r="C938" s="16" t="s">
        <v>560</v>
      </c>
      <c r="D938" s="16" t="s">
        <v>561</v>
      </c>
      <c r="E938" s="41">
        <v>2.69</v>
      </c>
      <c r="F938" s="21">
        <f t="shared" si="210"/>
        <v>2.9436026936026933</v>
      </c>
      <c r="G938" s="21">
        <f t="shared" si="212"/>
        <v>2.8869949494949489</v>
      </c>
      <c r="H938" s="21">
        <f t="shared" si="213"/>
        <v>2.8869949494949489</v>
      </c>
      <c r="I938" s="23">
        <f t="shared" si="214"/>
        <v>37.530934343434339</v>
      </c>
      <c r="J938" s="36">
        <f t="shared" si="215"/>
        <v>37.530934343434339</v>
      </c>
      <c r="K938" s="62">
        <f>J938*0.961</f>
        <v>36.067227904040401</v>
      </c>
    </row>
    <row r="939" spans="1:11">
      <c r="A939" s="15" t="s">
        <v>1254</v>
      </c>
      <c r="B939" s="15" t="s">
        <v>1282</v>
      </c>
      <c r="C939" s="16" t="s">
        <v>560</v>
      </c>
      <c r="D939" s="16" t="s">
        <v>561</v>
      </c>
      <c r="E939" s="41">
        <v>2.69</v>
      </c>
      <c r="F939" s="21">
        <f t="shared" si="210"/>
        <v>2.9436026936026933</v>
      </c>
      <c r="G939" s="21">
        <f t="shared" si="212"/>
        <v>2.8869949494949489</v>
      </c>
      <c r="H939" s="21">
        <f t="shared" si="213"/>
        <v>2.8869949494949489</v>
      </c>
      <c r="I939" s="23">
        <f t="shared" si="214"/>
        <v>37.530934343434339</v>
      </c>
      <c r="J939" s="36">
        <f t="shared" si="215"/>
        <v>37.530934343434339</v>
      </c>
      <c r="K939" s="62">
        <f>J939*1.185</f>
        <v>44.474157196969692</v>
      </c>
    </row>
    <row r="940" spans="1:11">
      <c r="A940" s="15" t="s">
        <v>1255</v>
      </c>
      <c r="B940" s="15" t="s">
        <v>1283</v>
      </c>
      <c r="C940" s="16" t="s">
        <v>560</v>
      </c>
      <c r="D940" s="16" t="s">
        <v>561</v>
      </c>
      <c r="E940" s="41">
        <v>2.69</v>
      </c>
      <c r="F940" s="21">
        <f t="shared" si="210"/>
        <v>2.9436026936026933</v>
      </c>
      <c r="G940" s="21">
        <f t="shared" si="212"/>
        <v>2.8869949494949489</v>
      </c>
      <c r="H940" s="21">
        <f t="shared" si="213"/>
        <v>2.8869949494949489</v>
      </c>
      <c r="I940" s="23">
        <f t="shared" si="214"/>
        <v>37.530934343434339</v>
      </c>
      <c r="J940" s="36">
        <f t="shared" si="215"/>
        <v>37.530934343434339</v>
      </c>
      <c r="K940" s="62">
        <f>J940*1.601</f>
        <v>60.087025883838379</v>
      </c>
    </row>
    <row r="941" spans="1:11">
      <c r="A941" s="15" t="s">
        <v>1256</v>
      </c>
      <c r="B941" s="15" t="s">
        <v>1284</v>
      </c>
      <c r="C941" s="16" t="s">
        <v>560</v>
      </c>
      <c r="D941" s="16" t="s">
        <v>561</v>
      </c>
      <c r="E941" s="41">
        <v>2.69</v>
      </c>
      <c r="F941" s="21">
        <f t="shared" si="210"/>
        <v>2.9436026936026933</v>
      </c>
      <c r="G941" s="21">
        <f t="shared" si="212"/>
        <v>2.8869949494949489</v>
      </c>
      <c r="H941" s="21">
        <f t="shared" si="213"/>
        <v>2.8869949494949489</v>
      </c>
      <c r="I941" s="23">
        <f t="shared" si="214"/>
        <v>37.530934343434339</v>
      </c>
      <c r="J941" s="36">
        <f t="shared" si="215"/>
        <v>37.530934343434339</v>
      </c>
      <c r="K941" s="62">
        <f>0.721*J941</f>
        <v>27.059803661616158</v>
      </c>
    </row>
    <row r="942" spans="1:11">
      <c r="A942" s="15" t="s">
        <v>1257</v>
      </c>
      <c r="B942" s="15" t="s">
        <v>1285</v>
      </c>
      <c r="C942" s="16" t="s">
        <v>560</v>
      </c>
      <c r="D942" s="16" t="s">
        <v>561</v>
      </c>
      <c r="E942" s="41">
        <v>2.69</v>
      </c>
      <c r="F942" s="21">
        <f t="shared" si="210"/>
        <v>2.9436026936026933</v>
      </c>
      <c r="G942" s="21">
        <f>I942/$G$8</f>
        <v>2.8869949494949489</v>
      </c>
      <c r="H942" s="21">
        <f t="shared" si="213"/>
        <v>2.8869949494949489</v>
      </c>
      <c r="I942" s="23">
        <f>F942*$I$9</f>
        <v>37.530934343434339</v>
      </c>
      <c r="J942" s="36">
        <f>I942*(1-$I$10/100)</f>
        <v>37.530934343434339</v>
      </c>
      <c r="K942" s="62">
        <f>J942*1.081</f>
        <v>40.570940025252519</v>
      </c>
    </row>
    <row r="943" spans="1:11">
      <c r="A943" s="15" t="s">
        <v>1258</v>
      </c>
      <c r="B943" s="15" t="s">
        <v>1286</v>
      </c>
      <c r="C943" s="16" t="s">
        <v>560</v>
      </c>
      <c r="D943" s="16" t="s">
        <v>561</v>
      </c>
      <c r="E943" s="41">
        <v>2.69</v>
      </c>
      <c r="F943" s="21">
        <f t="shared" si="210"/>
        <v>2.9436026936026933</v>
      </c>
      <c r="G943" s="21">
        <f t="shared" ref="G943:G970" si="216">I943/$G$8</f>
        <v>2.8869949494949489</v>
      </c>
      <c r="H943" s="21">
        <f t="shared" si="213"/>
        <v>2.8869949494949489</v>
      </c>
      <c r="I943" s="23">
        <f t="shared" ref="I943:I968" si="217">F943*$I$9</f>
        <v>37.530934343434339</v>
      </c>
      <c r="J943" s="36">
        <f t="shared" ref="J943:J970" si="218">I943*(1-$I$10/100)</f>
        <v>37.530934343434339</v>
      </c>
      <c r="K943" s="62">
        <f>J943*1.438</f>
        <v>53.969483585858576</v>
      </c>
    </row>
    <row r="944" spans="1:11">
      <c r="A944" s="15" t="s">
        <v>1259</v>
      </c>
      <c r="B944" s="15" t="s">
        <v>1287</v>
      </c>
      <c r="C944" s="16" t="s">
        <v>560</v>
      </c>
      <c r="D944" s="16" t="s">
        <v>561</v>
      </c>
      <c r="E944" s="41">
        <v>2.69</v>
      </c>
      <c r="F944" s="21">
        <f t="shared" si="210"/>
        <v>2.9436026936026933</v>
      </c>
      <c r="G944" s="21">
        <f t="shared" si="216"/>
        <v>2.8869949494949489</v>
      </c>
      <c r="H944" s="21">
        <f t="shared" si="213"/>
        <v>2.8869949494949489</v>
      </c>
      <c r="I944" s="23">
        <f t="shared" si="217"/>
        <v>37.530934343434339</v>
      </c>
      <c r="J944" s="36">
        <f t="shared" si="218"/>
        <v>37.530934343434339</v>
      </c>
      <c r="K944" s="62">
        <f>J944*1.805</f>
        <v>67.743336489898979</v>
      </c>
    </row>
    <row r="945" spans="1:11">
      <c r="A945" s="15" t="s">
        <v>1260</v>
      </c>
      <c r="B945" s="15" t="s">
        <v>1288</v>
      </c>
      <c r="C945" s="16" t="s">
        <v>560</v>
      </c>
      <c r="D945" s="16" t="s">
        <v>561</v>
      </c>
      <c r="E945" s="41">
        <v>2.69</v>
      </c>
      <c r="F945" s="21">
        <f t="shared" si="210"/>
        <v>2.9436026936026933</v>
      </c>
      <c r="G945" s="21">
        <f t="shared" si="216"/>
        <v>2.8869949494949489</v>
      </c>
      <c r="H945" s="21">
        <f t="shared" si="213"/>
        <v>2.8869949494949489</v>
      </c>
      <c r="I945" s="23">
        <f t="shared" si="217"/>
        <v>37.530934343434339</v>
      </c>
      <c r="J945" s="36">
        <f t="shared" si="218"/>
        <v>37.530934343434339</v>
      </c>
      <c r="K945" s="62">
        <f>J945*0.8</f>
        <v>30.024747474747471</v>
      </c>
    </row>
    <row r="946" spans="1:11">
      <c r="A946" s="15" t="s">
        <v>1261</v>
      </c>
      <c r="B946" s="15" t="s">
        <v>1289</v>
      </c>
      <c r="C946" s="16" t="s">
        <v>560</v>
      </c>
      <c r="D946" s="16" t="s">
        <v>561</v>
      </c>
      <c r="E946" s="41">
        <v>2.69</v>
      </c>
      <c r="F946" s="21">
        <f t="shared" si="210"/>
        <v>2.9436026936026933</v>
      </c>
      <c r="G946" s="21">
        <f t="shared" si="216"/>
        <v>2.8869949494949489</v>
      </c>
      <c r="H946" s="21">
        <f t="shared" si="213"/>
        <v>2.8869949494949489</v>
      </c>
      <c r="I946" s="23">
        <f t="shared" si="217"/>
        <v>37.530934343434339</v>
      </c>
      <c r="J946" s="36">
        <f t="shared" si="218"/>
        <v>37.530934343434339</v>
      </c>
      <c r="K946" s="62">
        <f>J946*1.2</f>
        <v>45.037121212121207</v>
      </c>
    </row>
    <row r="947" spans="1:11">
      <c r="A947" s="15" t="s">
        <v>1262</v>
      </c>
      <c r="B947" s="15" t="s">
        <v>1290</v>
      </c>
      <c r="C947" s="16" t="s">
        <v>560</v>
      </c>
      <c r="D947" s="16" t="s">
        <v>561</v>
      </c>
      <c r="E947" s="41">
        <v>2.69</v>
      </c>
      <c r="F947" s="21">
        <f t="shared" si="210"/>
        <v>2.9436026936026933</v>
      </c>
      <c r="G947" s="21">
        <f t="shared" si="216"/>
        <v>2.8869949494949489</v>
      </c>
      <c r="H947" s="21">
        <f t="shared" si="213"/>
        <v>2.8869949494949489</v>
      </c>
      <c r="I947" s="23">
        <f t="shared" si="217"/>
        <v>37.530934343434339</v>
      </c>
      <c r="J947" s="36">
        <f t="shared" si="218"/>
        <v>37.530934343434339</v>
      </c>
      <c r="K947" s="62">
        <f>J947*1.601</f>
        <v>60.087025883838379</v>
      </c>
    </row>
    <row r="948" spans="1:11">
      <c r="A948" s="15" t="s">
        <v>1263</v>
      </c>
      <c r="B948" s="15" t="s">
        <v>1291</v>
      </c>
      <c r="C948" s="16" t="s">
        <v>560</v>
      </c>
      <c r="D948" s="16" t="s">
        <v>561</v>
      </c>
      <c r="E948" s="41">
        <v>2.69</v>
      </c>
      <c r="F948" s="21">
        <f t="shared" si="210"/>
        <v>2.9436026936026933</v>
      </c>
      <c r="G948" s="21">
        <f t="shared" si="216"/>
        <v>2.8869949494949489</v>
      </c>
      <c r="H948" s="21">
        <f t="shared" si="213"/>
        <v>2.8869949494949489</v>
      </c>
      <c r="I948" s="23">
        <f t="shared" si="217"/>
        <v>37.530934343434339</v>
      </c>
      <c r="J948" s="36">
        <f t="shared" si="218"/>
        <v>37.530934343434339</v>
      </c>
      <c r="K948" s="62">
        <f>J948*1.999</f>
        <v>75.024337752525241</v>
      </c>
    </row>
    <row r="949" spans="1:11">
      <c r="A949" s="15" t="s">
        <v>1296</v>
      </c>
      <c r="B949" s="15" t="s">
        <v>1297</v>
      </c>
      <c r="C949" s="16" t="s">
        <v>560</v>
      </c>
      <c r="D949" s="16" t="s">
        <v>52</v>
      </c>
      <c r="E949" s="41">
        <v>9.532</v>
      </c>
      <c r="F949" s="21">
        <f t="shared" si="210"/>
        <v>10.430639730639729</v>
      </c>
      <c r="G949" s="21">
        <f t="shared" si="216"/>
        <v>10.230050505050503</v>
      </c>
      <c r="H949" s="21">
        <f t="shared" si="213"/>
        <v>10.230050505050503</v>
      </c>
      <c r="I949" s="23">
        <f t="shared" si="217"/>
        <v>132.99065656565654</v>
      </c>
      <c r="J949" s="36">
        <f t="shared" si="218"/>
        <v>132.99065656565654</v>
      </c>
      <c r="K949" s="62">
        <f>J949*0.53</f>
        <v>70.485047979797969</v>
      </c>
    </row>
    <row r="950" spans="1:11">
      <c r="A950" s="15" t="s">
        <v>1298</v>
      </c>
      <c r="B950" s="15" t="s">
        <v>1300</v>
      </c>
      <c r="C950" s="16" t="s">
        <v>560</v>
      </c>
      <c r="D950" s="16" t="s">
        <v>52</v>
      </c>
      <c r="E950" s="41">
        <v>9.532</v>
      </c>
      <c r="F950" s="21">
        <f t="shared" si="210"/>
        <v>10.430639730639729</v>
      </c>
      <c r="G950" s="21">
        <f t="shared" si="216"/>
        <v>10.230050505050503</v>
      </c>
      <c r="H950" s="21">
        <f t="shared" si="213"/>
        <v>10.230050505050503</v>
      </c>
      <c r="I950" s="23">
        <f t="shared" si="217"/>
        <v>132.99065656565654</v>
      </c>
      <c r="J950" s="36">
        <f t="shared" si="218"/>
        <v>132.99065656565654</v>
      </c>
      <c r="K950" s="62">
        <f>J950*0.71</f>
        <v>94.42336616161613</v>
      </c>
    </row>
    <row r="951" spans="1:11">
      <c r="A951" s="15" t="s">
        <v>1299</v>
      </c>
      <c r="B951" s="15" t="s">
        <v>1301</v>
      </c>
      <c r="C951" s="16" t="s">
        <v>560</v>
      </c>
      <c r="D951" s="16" t="s">
        <v>52</v>
      </c>
      <c r="E951" s="41">
        <v>9.532</v>
      </c>
      <c r="F951" s="21">
        <f t="shared" si="210"/>
        <v>10.430639730639729</v>
      </c>
      <c r="G951" s="21">
        <f t="shared" si="216"/>
        <v>10.230050505050503</v>
      </c>
      <c r="H951" s="21">
        <f t="shared" si="213"/>
        <v>10.230050505050503</v>
      </c>
      <c r="I951" s="23">
        <f>F951*$I$9</f>
        <v>132.99065656565654</v>
      </c>
      <c r="J951" s="36">
        <f t="shared" si="218"/>
        <v>132.99065656565654</v>
      </c>
      <c r="K951" s="62">
        <f>J951*0.89</f>
        <v>118.36168434343432</v>
      </c>
    </row>
    <row r="952" spans="1:11">
      <c r="A952" s="15" t="s">
        <v>1302</v>
      </c>
      <c r="B952" s="15" t="s">
        <v>1305</v>
      </c>
      <c r="C952" s="16" t="s">
        <v>560</v>
      </c>
      <c r="D952" s="16" t="s">
        <v>52</v>
      </c>
      <c r="E952" s="41">
        <v>9.532</v>
      </c>
      <c r="F952" s="21">
        <f t="shared" si="210"/>
        <v>10.430639730639729</v>
      </c>
      <c r="G952" s="21">
        <f t="shared" si="216"/>
        <v>10.230050505050503</v>
      </c>
      <c r="H952" s="21">
        <f t="shared" si="213"/>
        <v>10.230050505050503</v>
      </c>
      <c r="I952" s="23">
        <f t="shared" si="217"/>
        <v>132.99065656565654</v>
      </c>
      <c r="J952" s="36">
        <f t="shared" si="218"/>
        <v>132.99065656565654</v>
      </c>
      <c r="K952" s="62">
        <f>J952*0.67</f>
        <v>89.103739898989886</v>
      </c>
    </row>
    <row r="953" spans="1:11">
      <c r="A953" s="15" t="s">
        <v>1303</v>
      </c>
      <c r="B953" s="15" t="s">
        <v>1306</v>
      </c>
      <c r="C953" s="16" t="s">
        <v>560</v>
      </c>
      <c r="D953" s="16" t="s">
        <v>52</v>
      </c>
      <c r="E953" s="41">
        <v>9.532</v>
      </c>
      <c r="F953" s="21">
        <f t="shared" si="210"/>
        <v>10.430639730639729</v>
      </c>
      <c r="G953" s="21">
        <f t="shared" si="216"/>
        <v>10.230050505050503</v>
      </c>
      <c r="H953" s="21">
        <f t="shared" si="213"/>
        <v>10.230050505050503</v>
      </c>
      <c r="I953" s="23">
        <f t="shared" si="217"/>
        <v>132.99065656565654</v>
      </c>
      <c r="J953" s="36">
        <f t="shared" si="218"/>
        <v>132.99065656565654</v>
      </c>
      <c r="K953" s="62">
        <f>J953*0.89</f>
        <v>118.36168434343432</v>
      </c>
    </row>
    <row r="954" spans="1:11">
      <c r="A954" s="15" t="s">
        <v>1304</v>
      </c>
      <c r="B954" s="15" t="s">
        <v>1307</v>
      </c>
      <c r="C954" s="16" t="s">
        <v>560</v>
      </c>
      <c r="D954" s="16" t="s">
        <v>52</v>
      </c>
      <c r="E954" s="41">
        <v>9.532</v>
      </c>
      <c r="F954" s="21">
        <f t="shared" si="210"/>
        <v>10.430639730639729</v>
      </c>
      <c r="G954" s="21">
        <f t="shared" si="216"/>
        <v>10.230050505050503</v>
      </c>
      <c r="H954" s="21">
        <f t="shared" si="213"/>
        <v>10.230050505050503</v>
      </c>
      <c r="I954" s="23">
        <f t="shared" si="217"/>
        <v>132.99065656565654</v>
      </c>
      <c r="J954" s="36">
        <f t="shared" si="218"/>
        <v>132.99065656565654</v>
      </c>
      <c r="K954" s="62">
        <f>J954*1.11</f>
        <v>147.61962878787878</v>
      </c>
    </row>
    <row r="955" spans="1:11">
      <c r="A955" s="15" t="s">
        <v>1308</v>
      </c>
      <c r="B955" s="15" t="s">
        <v>1314</v>
      </c>
      <c r="C955" s="16" t="s">
        <v>560</v>
      </c>
      <c r="D955" s="16" t="s">
        <v>52</v>
      </c>
      <c r="E955" s="41">
        <v>9.532</v>
      </c>
      <c r="F955" s="21">
        <f t="shared" si="210"/>
        <v>10.430639730639729</v>
      </c>
      <c r="G955" s="21">
        <f t="shared" si="216"/>
        <v>10.230050505050503</v>
      </c>
      <c r="H955" s="21">
        <f t="shared" si="213"/>
        <v>10.230050505050503</v>
      </c>
      <c r="I955" s="23">
        <f t="shared" si="217"/>
        <v>132.99065656565654</v>
      </c>
      <c r="J955" s="36">
        <f t="shared" si="218"/>
        <v>132.99065656565654</v>
      </c>
      <c r="K955" s="62">
        <f>J955*0.8</f>
        <v>106.39252525252523</v>
      </c>
    </row>
    <row r="956" spans="1:11">
      <c r="A956" s="15" t="s">
        <v>1309</v>
      </c>
      <c r="B956" s="15" t="s">
        <v>1315</v>
      </c>
      <c r="C956" s="16" t="s">
        <v>560</v>
      </c>
      <c r="D956" s="16" t="s">
        <v>52</v>
      </c>
      <c r="E956" s="41">
        <v>9.532</v>
      </c>
      <c r="F956" s="21">
        <f t="shared" si="210"/>
        <v>10.430639730639729</v>
      </c>
      <c r="G956" s="21">
        <f t="shared" si="216"/>
        <v>10.230050505050503</v>
      </c>
      <c r="H956" s="21">
        <f t="shared" si="213"/>
        <v>10.230050505050503</v>
      </c>
      <c r="I956" s="23">
        <f t="shared" si="217"/>
        <v>132.99065656565654</v>
      </c>
      <c r="J956" s="36">
        <f t="shared" si="218"/>
        <v>132.99065656565654</v>
      </c>
      <c r="K956" s="62">
        <f>J956*1.07</f>
        <v>142.30000252525249</v>
      </c>
    </row>
    <row r="957" spans="1:11">
      <c r="A957" s="15" t="s">
        <v>1310</v>
      </c>
      <c r="B957" s="15" t="s">
        <v>1316</v>
      </c>
      <c r="C957" s="16" t="s">
        <v>560</v>
      </c>
      <c r="D957" s="16" t="s">
        <v>52</v>
      </c>
      <c r="E957" s="41">
        <v>9.532</v>
      </c>
      <c r="F957" s="21">
        <f t="shared" si="210"/>
        <v>10.430639730639729</v>
      </c>
      <c r="G957" s="21">
        <f t="shared" si="216"/>
        <v>10.230050505050503</v>
      </c>
      <c r="H957" s="21">
        <f t="shared" si="213"/>
        <v>10.230050505050503</v>
      </c>
      <c r="I957" s="23">
        <f t="shared" si="217"/>
        <v>132.99065656565654</v>
      </c>
      <c r="J957" s="36">
        <f t="shared" si="218"/>
        <v>132.99065656565654</v>
      </c>
      <c r="K957" s="62">
        <f>J957*1.34</f>
        <v>178.20747979797977</v>
      </c>
    </row>
    <row r="958" spans="1:11">
      <c r="A958" s="15" t="s">
        <v>1311</v>
      </c>
      <c r="B958" s="15" t="s">
        <v>1317</v>
      </c>
      <c r="C958" s="16" t="s">
        <v>560</v>
      </c>
      <c r="D958" s="16" t="s">
        <v>52</v>
      </c>
      <c r="E958" s="41">
        <v>9.532</v>
      </c>
      <c r="F958" s="21">
        <f t="shared" si="210"/>
        <v>10.430639730639729</v>
      </c>
      <c r="G958" s="21">
        <f t="shared" si="216"/>
        <v>10.230050505050503</v>
      </c>
      <c r="H958" s="21">
        <f t="shared" si="213"/>
        <v>10.230050505050503</v>
      </c>
      <c r="I958" s="23">
        <f t="shared" si="217"/>
        <v>132.99065656565654</v>
      </c>
      <c r="J958" s="36">
        <f t="shared" si="218"/>
        <v>132.99065656565654</v>
      </c>
      <c r="K958" s="62">
        <f>J958*1.07</f>
        <v>142.30000252525249</v>
      </c>
    </row>
    <row r="959" spans="1:11">
      <c r="A959" s="15" t="s">
        <v>1312</v>
      </c>
      <c r="B959" s="15" t="s">
        <v>1318</v>
      </c>
      <c r="C959" s="16" t="s">
        <v>560</v>
      </c>
      <c r="D959" s="16" t="s">
        <v>52</v>
      </c>
      <c r="E959" s="41">
        <v>9.532</v>
      </c>
      <c r="F959" s="21">
        <f t="shared" si="210"/>
        <v>10.430639730639729</v>
      </c>
      <c r="G959" s="21">
        <f t="shared" si="216"/>
        <v>10.230050505050503</v>
      </c>
      <c r="H959" s="21">
        <f t="shared" si="213"/>
        <v>10.230050505050503</v>
      </c>
      <c r="I959" s="23">
        <f t="shared" si="217"/>
        <v>132.99065656565654</v>
      </c>
      <c r="J959" s="36">
        <f t="shared" si="218"/>
        <v>132.99065656565654</v>
      </c>
      <c r="K959" s="62">
        <f>J959*1.43</f>
        <v>190.17663888888885</v>
      </c>
    </row>
    <row r="960" spans="1:11">
      <c r="A960" s="15" t="s">
        <v>1313</v>
      </c>
      <c r="B960" s="15" t="s">
        <v>1319</v>
      </c>
      <c r="C960" s="16" t="s">
        <v>560</v>
      </c>
      <c r="D960" s="16" t="s">
        <v>52</v>
      </c>
      <c r="E960" s="41">
        <v>9.532</v>
      </c>
      <c r="F960" s="21">
        <f t="shared" si="210"/>
        <v>10.430639730639729</v>
      </c>
      <c r="G960" s="21">
        <f t="shared" si="216"/>
        <v>10.230050505050503</v>
      </c>
      <c r="H960" s="21">
        <f t="shared" si="213"/>
        <v>10.230050505050503</v>
      </c>
      <c r="I960" s="23">
        <f t="shared" si="217"/>
        <v>132.99065656565654</v>
      </c>
      <c r="J960" s="36">
        <f t="shared" si="218"/>
        <v>132.99065656565654</v>
      </c>
      <c r="K960" s="62">
        <f>J960*1.78</f>
        <v>236.72336868686864</v>
      </c>
    </row>
    <row r="961" spans="1:11">
      <c r="A961" s="15" t="s">
        <v>1320</v>
      </c>
      <c r="B961" s="15" t="s">
        <v>1322</v>
      </c>
      <c r="C961" s="16" t="s">
        <v>560</v>
      </c>
      <c r="D961" s="16" t="s">
        <v>52</v>
      </c>
      <c r="E961" s="41">
        <v>9.532</v>
      </c>
      <c r="F961" s="21">
        <f t="shared" si="210"/>
        <v>10.430639730639729</v>
      </c>
      <c r="G961" s="21">
        <f t="shared" si="216"/>
        <v>10.230050505050503</v>
      </c>
      <c r="H961" s="21">
        <f t="shared" si="213"/>
        <v>10.230050505050503</v>
      </c>
      <c r="I961" s="23">
        <f t="shared" si="217"/>
        <v>132.99065656565654</v>
      </c>
      <c r="J961" s="36">
        <f t="shared" si="218"/>
        <v>132.99065656565654</v>
      </c>
      <c r="K961" s="62">
        <f>J961*1.78</f>
        <v>236.72336868686864</v>
      </c>
    </row>
    <row r="962" spans="1:11" ht="12" customHeight="1">
      <c r="A962" s="15" t="s">
        <v>1321</v>
      </c>
      <c r="B962" s="15" t="s">
        <v>1323</v>
      </c>
      <c r="C962" s="16" t="s">
        <v>560</v>
      </c>
      <c r="D962" s="16" t="s">
        <v>52</v>
      </c>
      <c r="E962" s="41">
        <v>9.532</v>
      </c>
      <c r="F962" s="21">
        <f t="shared" si="210"/>
        <v>10.430639730639729</v>
      </c>
      <c r="G962" s="21">
        <f t="shared" si="216"/>
        <v>10.230050505050503</v>
      </c>
      <c r="H962" s="21">
        <f t="shared" si="213"/>
        <v>10.230050505050503</v>
      </c>
      <c r="I962" s="23">
        <f t="shared" si="217"/>
        <v>132.99065656565654</v>
      </c>
      <c r="J962" s="36">
        <f t="shared" si="218"/>
        <v>132.99065656565654</v>
      </c>
      <c r="K962" s="62">
        <f>J962*2.23</f>
        <v>296.56916414141409</v>
      </c>
    </row>
    <row r="963" spans="1:11" hidden="1">
      <c r="A963" s="15" t="s">
        <v>1441</v>
      </c>
      <c r="B963" s="15" t="s">
        <v>1442</v>
      </c>
      <c r="C963" s="16" t="s">
        <v>560</v>
      </c>
      <c r="D963" s="16" t="s">
        <v>561</v>
      </c>
      <c r="E963" s="63"/>
      <c r="F963" s="21">
        <f t="shared" si="210"/>
        <v>0</v>
      </c>
      <c r="G963" s="63"/>
      <c r="H963" s="63"/>
      <c r="I963" s="64"/>
      <c r="J963" s="63"/>
      <c r="K963" s="62"/>
    </row>
    <row r="964" spans="1:11">
      <c r="A964" s="15" t="s">
        <v>314</v>
      </c>
      <c r="B964" s="15" t="s">
        <v>1292</v>
      </c>
      <c r="C964" s="16" t="s">
        <v>560</v>
      </c>
      <c r="D964" s="16" t="s">
        <v>561</v>
      </c>
      <c r="E964" s="41">
        <v>2.69</v>
      </c>
      <c r="F964" s="21">
        <f t="shared" si="210"/>
        <v>2.9436026936026933</v>
      </c>
      <c r="G964" s="21">
        <f t="shared" si="216"/>
        <v>2.8869949494949489</v>
      </c>
      <c r="H964" s="21">
        <f t="shared" si="213"/>
        <v>2.8869949494949489</v>
      </c>
      <c r="I964" s="23">
        <f t="shared" si="217"/>
        <v>37.530934343434339</v>
      </c>
      <c r="J964" s="36">
        <f t="shared" si="218"/>
        <v>37.530934343434339</v>
      </c>
      <c r="K964" s="62">
        <f>J964*0.22</f>
        <v>8.2568055555555553</v>
      </c>
    </row>
    <row r="965" spans="1:11">
      <c r="A965" s="15" t="s">
        <v>517</v>
      </c>
      <c r="B965" s="15" t="s">
        <v>1293</v>
      </c>
      <c r="C965" s="16" t="s">
        <v>560</v>
      </c>
      <c r="D965" s="16" t="s">
        <v>561</v>
      </c>
      <c r="E965" s="41">
        <v>2.69</v>
      </c>
      <c r="F965" s="21">
        <f t="shared" si="210"/>
        <v>2.9436026936026933</v>
      </c>
      <c r="G965" s="21">
        <f t="shared" si="216"/>
        <v>2.8869949494949489</v>
      </c>
      <c r="H965" s="21">
        <f t="shared" si="213"/>
        <v>2.8869949494949489</v>
      </c>
      <c r="I965" s="23">
        <f t="shared" si="217"/>
        <v>37.530934343434339</v>
      </c>
      <c r="J965" s="36">
        <f t="shared" si="218"/>
        <v>37.530934343434339</v>
      </c>
      <c r="K965" s="62">
        <f>J965*0.302</f>
        <v>11.33434217171717</v>
      </c>
    </row>
    <row r="966" spans="1:11">
      <c r="A966" s="15" t="s">
        <v>530</v>
      </c>
      <c r="B966" s="15" t="s">
        <v>1294</v>
      </c>
      <c r="C966" s="16" t="s">
        <v>560</v>
      </c>
      <c r="D966" s="16" t="s">
        <v>561</v>
      </c>
      <c r="E966" s="41">
        <v>2.69</v>
      </c>
      <c r="F966" s="21">
        <f t="shared" si="210"/>
        <v>2.9436026936026933</v>
      </c>
      <c r="G966" s="21">
        <f t="shared" si="216"/>
        <v>2.8869949494949489</v>
      </c>
      <c r="H966" s="21">
        <f t="shared" si="213"/>
        <v>2.8869949494949489</v>
      </c>
      <c r="I966" s="23">
        <f t="shared" si="217"/>
        <v>37.530934343434339</v>
      </c>
      <c r="J966" s="36">
        <f t="shared" si="218"/>
        <v>37.530934343434339</v>
      </c>
      <c r="K966" s="62">
        <f>J966*0.395</f>
        <v>14.824719065656565</v>
      </c>
    </row>
    <row r="967" spans="1:11">
      <c r="A967" s="15" t="s">
        <v>319</v>
      </c>
      <c r="B967" s="15" t="s">
        <v>1295</v>
      </c>
      <c r="C967" s="16" t="s">
        <v>560</v>
      </c>
      <c r="D967" s="16" t="s">
        <v>561</v>
      </c>
      <c r="E967" s="41">
        <v>2.69</v>
      </c>
      <c r="F967" s="21">
        <f t="shared" si="210"/>
        <v>2.9436026936026933</v>
      </c>
      <c r="G967" s="21">
        <f t="shared" si="216"/>
        <v>2.8869949494949489</v>
      </c>
      <c r="H967" s="21">
        <f t="shared" si="213"/>
        <v>2.8869949494949489</v>
      </c>
      <c r="I967" s="23">
        <f t="shared" si="217"/>
        <v>37.530934343434339</v>
      </c>
      <c r="J967" s="36">
        <f t="shared" si="218"/>
        <v>37.530934343434339</v>
      </c>
      <c r="K967" s="62">
        <f>J967*0.62</f>
        <v>23.269179292929291</v>
      </c>
    </row>
    <row r="968" spans="1:11">
      <c r="A968" s="15" t="s">
        <v>283</v>
      </c>
      <c r="B968" s="15" t="s">
        <v>1325</v>
      </c>
      <c r="C968" s="16" t="s">
        <v>560</v>
      </c>
      <c r="D968" s="16" t="s">
        <v>561</v>
      </c>
      <c r="E968" s="41">
        <v>6.9972000000000012</v>
      </c>
      <c r="F968" s="21">
        <f t="shared" si="210"/>
        <v>7.6568686868686875</v>
      </c>
      <c r="G968" s="21">
        <f t="shared" si="216"/>
        <v>7.5096212121212131</v>
      </c>
      <c r="H968" s="21">
        <f t="shared" si="213"/>
        <v>7.5096212121212131</v>
      </c>
      <c r="I968" s="23">
        <f t="shared" si="217"/>
        <v>97.625075757575772</v>
      </c>
      <c r="J968" s="36">
        <f t="shared" si="218"/>
        <v>97.625075757575772</v>
      </c>
      <c r="K968" s="62">
        <f>J968*0.65</f>
        <v>63.456299242424251</v>
      </c>
    </row>
    <row r="969" spans="1:11">
      <c r="A969" s="15" t="s">
        <v>589</v>
      </c>
      <c r="B969" s="15" t="s">
        <v>1326</v>
      </c>
      <c r="C969" s="16" t="s">
        <v>560</v>
      </c>
      <c r="D969" s="16" t="s">
        <v>17</v>
      </c>
      <c r="E969" s="41">
        <v>26.59308191489362</v>
      </c>
      <c r="F969" s="21">
        <f t="shared" si="210"/>
        <v>29.100173812594029</v>
      </c>
      <c r="G969" s="21">
        <f t="shared" si="216"/>
        <v>8.4615384615384617</v>
      </c>
      <c r="H969" s="21">
        <f t="shared" si="213"/>
        <v>8.4615384615384617</v>
      </c>
      <c r="I969" s="23">
        <v>110</v>
      </c>
      <c r="J969" s="36">
        <f t="shared" si="218"/>
        <v>110</v>
      </c>
      <c r="K969" s="62">
        <f>J969*0.212</f>
        <v>23.32</v>
      </c>
    </row>
    <row r="970" spans="1:11">
      <c r="A970" s="15" t="s">
        <v>518</v>
      </c>
      <c r="B970" s="15" t="s">
        <v>1324</v>
      </c>
      <c r="C970" s="16" t="s">
        <v>560</v>
      </c>
      <c r="D970" s="16" t="s">
        <v>52</v>
      </c>
      <c r="E970" s="41">
        <v>14.01</v>
      </c>
      <c r="F970" s="21">
        <f t="shared" si="210"/>
        <v>15.33080808080808</v>
      </c>
      <c r="G970" s="21">
        <f t="shared" si="216"/>
        <v>15.035984848484846</v>
      </c>
      <c r="H970" s="21">
        <f t="shared" si="213"/>
        <v>15.035984848484846</v>
      </c>
      <c r="I970" s="23">
        <f t="shared" ref="I970" si="219">F970*$I$9</f>
        <v>195.467803030303</v>
      </c>
      <c r="J970" s="36">
        <f t="shared" si="218"/>
        <v>195.467803030303</v>
      </c>
      <c r="K970" s="62">
        <f>J970*0.447</f>
        <v>87.374107954545437</v>
      </c>
    </row>
  </sheetData>
  <protectedRanges>
    <protectedRange sqref="I8:I10 G8" name="Диапазон1"/>
  </protectedRanges>
  <autoFilter ref="D11:D971"/>
  <mergeCells count="8">
    <mergeCell ref="B4:J4"/>
    <mergeCell ref="J8:J10"/>
    <mergeCell ref="A9:B9"/>
    <mergeCell ref="A10:B10"/>
    <mergeCell ref="A5:B5"/>
    <mergeCell ref="A6:B6"/>
    <mergeCell ref="A7:B7"/>
    <mergeCell ref="A8:B8"/>
  </mergeCells>
  <phoneticPr fontId="9" type="noConversion"/>
  <pageMargins left="0.39370078740157483" right="0.39370078740157483" top="0.59055118110236227" bottom="0.59055118110236227" header="0.51181102362204722" footer="0.51181102362204722"/>
  <pageSetup paperSize="9" scale="81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"/>
  <sheetViews>
    <sheetView zoomScaleNormal="100" workbookViewId="0">
      <selection sqref="A1:F10"/>
    </sheetView>
  </sheetViews>
  <sheetFormatPr defaultRowHeight="12.75"/>
  <cols>
    <col min="1" max="1" width="22" style="74" customWidth="1"/>
    <col min="2" max="2" width="21.7109375" style="74" customWidth="1"/>
    <col min="3" max="3" width="21.85546875" style="74" customWidth="1"/>
    <col min="4" max="4" width="22" style="74" customWidth="1"/>
    <col min="5" max="5" width="21.7109375" style="74" customWidth="1"/>
    <col min="6" max="6" width="21.85546875" style="74" customWidth="1"/>
    <col min="7" max="12" width="13.7109375" style="74" customWidth="1"/>
    <col min="13" max="16384" width="9.140625" style="74"/>
  </cols>
  <sheetData>
    <row r="1" spans="1:6">
      <c r="A1" s="89"/>
      <c r="B1" s="89"/>
      <c r="C1" s="89"/>
      <c r="D1" s="89"/>
      <c r="E1" s="89"/>
      <c r="F1" s="89"/>
    </row>
    <row r="2" spans="1:6">
      <c r="A2" s="89"/>
      <c r="B2" s="89"/>
      <c r="C2" s="89"/>
      <c r="D2" s="89"/>
      <c r="E2" s="89"/>
      <c r="F2" s="89"/>
    </row>
    <row r="3" spans="1:6">
      <c r="A3" s="89"/>
      <c r="B3" s="89"/>
      <c r="C3" s="89"/>
      <c r="D3" s="89"/>
      <c r="E3" s="89"/>
      <c r="F3" s="89"/>
    </row>
    <row r="4" spans="1:6">
      <c r="A4" s="89"/>
      <c r="B4" s="89"/>
      <c r="C4" s="89"/>
      <c r="D4" s="89"/>
      <c r="E4" s="89"/>
      <c r="F4" s="89"/>
    </row>
    <row r="5" spans="1:6">
      <c r="A5" s="89"/>
      <c r="B5" s="89"/>
      <c r="C5" s="89"/>
      <c r="D5" s="89"/>
      <c r="E5" s="89"/>
      <c r="F5" s="89"/>
    </row>
    <row r="6" spans="1:6">
      <c r="A6" s="89"/>
      <c r="B6" s="89"/>
      <c r="C6" s="89"/>
      <c r="D6" s="89"/>
      <c r="E6" s="89"/>
      <c r="F6" s="89"/>
    </row>
    <row r="7" spans="1:6">
      <c r="A7" s="89"/>
      <c r="B7" s="89"/>
      <c r="C7" s="89"/>
      <c r="D7" s="89"/>
      <c r="E7" s="89"/>
      <c r="F7" s="89"/>
    </row>
    <row r="8" spans="1:6">
      <c r="A8" s="89"/>
      <c r="B8" s="89"/>
      <c r="C8" s="89"/>
      <c r="D8" s="89"/>
      <c r="E8" s="89"/>
      <c r="F8" s="89"/>
    </row>
    <row r="9" spans="1:6">
      <c r="A9" s="89"/>
      <c r="B9" s="89"/>
      <c r="C9" s="89"/>
      <c r="D9" s="89"/>
      <c r="E9" s="89"/>
      <c r="F9" s="89"/>
    </row>
    <row r="10" spans="1:6" ht="56.25" customHeight="1" thickBot="1">
      <c r="A10" s="90"/>
      <c r="B10" s="90"/>
      <c r="C10" s="90"/>
      <c r="D10" s="90"/>
      <c r="E10" s="90"/>
      <c r="F10" s="90"/>
    </row>
    <row r="11" spans="1:6" ht="109.5" customHeight="1" thickBot="1">
      <c r="A11" s="75"/>
      <c r="B11" s="75"/>
      <c r="C11" s="76"/>
      <c r="D11" s="77"/>
      <c r="E11" s="77"/>
      <c r="F11" s="77"/>
    </row>
    <row r="12" spans="1:6" ht="109.5" customHeight="1" thickBot="1">
      <c r="A12" s="77"/>
      <c r="B12" s="77"/>
      <c r="C12" s="77"/>
      <c r="D12" s="77"/>
      <c r="E12" s="77"/>
      <c r="F12" s="77"/>
    </row>
    <row r="13" spans="1:6" ht="109.5" customHeight="1" thickBot="1">
      <c r="A13" s="77"/>
      <c r="B13" s="77"/>
      <c r="C13" s="77"/>
      <c r="D13" s="77"/>
      <c r="E13" s="77"/>
      <c r="F13" s="77"/>
    </row>
    <row r="14" spans="1:6" ht="109.5" customHeight="1" thickBot="1">
      <c r="A14" s="77"/>
      <c r="B14" s="77"/>
      <c r="C14" s="77"/>
      <c r="D14" s="77"/>
      <c r="E14" s="77"/>
      <c r="F14" s="77"/>
    </row>
    <row r="15" spans="1:6" ht="109.5" customHeight="1" thickBot="1">
      <c r="A15" s="77"/>
      <c r="B15" s="77"/>
      <c r="C15" s="77"/>
      <c r="D15" s="77"/>
      <c r="E15" s="77"/>
      <c r="F15" s="77"/>
    </row>
    <row r="16" spans="1:6" ht="109.5" customHeight="1" thickBot="1">
      <c r="A16" s="77"/>
      <c r="B16" s="77"/>
      <c r="C16" s="77"/>
      <c r="D16" s="77"/>
      <c r="E16" s="77"/>
      <c r="F16" s="77"/>
    </row>
    <row r="17" spans="1:6" ht="109.5" customHeight="1" thickBot="1">
      <c r="A17" s="77"/>
      <c r="B17" s="77"/>
      <c r="C17" s="77"/>
      <c r="D17" s="77"/>
      <c r="E17" s="77"/>
      <c r="F17" s="77"/>
    </row>
    <row r="18" spans="1:6" ht="109.5" customHeight="1" thickBot="1">
      <c r="A18" s="77"/>
      <c r="B18" s="77"/>
      <c r="C18" s="77"/>
      <c r="D18" s="77"/>
      <c r="E18" s="77"/>
      <c r="F18" s="77"/>
    </row>
    <row r="19" spans="1:6" ht="109.5" customHeight="1" thickBot="1">
      <c r="A19" s="77"/>
      <c r="B19" s="77"/>
      <c r="C19" s="77"/>
      <c r="D19" s="77"/>
      <c r="E19" s="77"/>
      <c r="F19" s="77"/>
    </row>
    <row r="20" spans="1:6" ht="109.5" customHeight="1" thickBot="1">
      <c r="A20" s="77"/>
      <c r="B20" s="77"/>
      <c r="C20" s="77"/>
      <c r="D20" s="77"/>
      <c r="E20" s="77"/>
      <c r="F20" s="77"/>
    </row>
    <row r="21" spans="1:6" ht="109.5" customHeight="1" thickBot="1">
      <c r="A21" s="77"/>
      <c r="B21" s="77"/>
      <c r="C21" s="77"/>
      <c r="D21" s="77"/>
      <c r="E21" s="77"/>
      <c r="F21" s="77"/>
    </row>
    <row r="22" spans="1:6" ht="109.5" customHeight="1" thickBot="1">
      <c r="A22" s="77"/>
      <c r="B22" s="77"/>
      <c r="C22" s="77"/>
      <c r="D22" s="77"/>
      <c r="E22" s="77"/>
      <c r="F22" s="77"/>
    </row>
    <row r="23" spans="1:6" ht="109.5" customHeight="1" thickBot="1">
      <c r="A23" s="77"/>
      <c r="B23" s="77"/>
      <c r="C23" s="77"/>
      <c r="D23" s="77"/>
      <c r="E23" s="77"/>
      <c r="F23" s="77"/>
    </row>
    <row r="24" spans="1:6" ht="109.5" customHeight="1" thickBot="1">
      <c r="A24" s="77"/>
      <c r="B24" s="77"/>
      <c r="C24" s="77"/>
      <c r="D24" s="77"/>
      <c r="E24" s="77"/>
      <c r="F24" s="77"/>
    </row>
    <row r="25" spans="1:6" ht="109.5" customHeight="1" thickBot="1">
      <c r="A25" s="77"/>
      <c r="B25" s="77"/>
      <c r="C25" s="77"/>
      <c r="D25" s="77"/>
      <c r="E25" s="77"/>
      <c r="F25" s="77"/>
    </row>
    <row r="26" spans="1:6" ht="109.5" customHeight="1" thickBot="1">
      <c r="A26" s="77"/>
      <c r="B26" s="77"/>
      <c r="C26" s="77"/>
      <c r="D26" s="77"/>
      <c r="E26" s="77"/>
      <c r="F26" s="77"/>
    </row>
    <row r="27" spans="1:6" ht="109.5" customHeight="1" thickBot="1">
      <c r="A27" s="77"/>
      <c r="B27" s="77"/>
      <c r="C27" s="77"/>
      <c r="D27" s="77"/>
      <c r="E27" s="77"/>
      <c r="F27" s="77"/>
    </row>
    <row r="28" spans="1:6" ht="109.5" customHeight="1" thickBot="1">
      <c r="A28" s="77"/>
      <c r="B28" s="77"/>
      <c r="C28" s="77"/>
      <c r="D28" s="77"/>
      <c r="E28" s="77"/>
      <c r="F28" s="77"/>
    </row>
    <row r="29" spans="1:6" ht="109.5" customHeight="1" thickBot="1">
      <c r="A29" s="77"/>
      <c r="B29" s="77"/>
      <c r="C29" s="77"/>
      <c r="D29" s="77"/>
      <c r="E29" s="77"/>
      <c r="F29" s="77"/>
    </row>
    <row r="30" spans="1:6" ht="109.5" customHeight="1" thickBot="1">
      <c r="A30" s="77"/>
      <c r="B30" s="77"/>
      <c r="C30" s="77"/>
      <c r="D30" s="77"/>
      <c r="E30" s="77"/>
      <c r="F30" s="77"/>
    </row>
    <row r="31" spans="1:6" ht="109.5" customHeight="1" thickBot="1">
      <c r="A31" s="77"/>
      <c r="B31" s="77"/>
      <c r="C31" s="77"/>
      <c r="D31" s="77"/>
      <c r="E31" s="77"/>
      <c r="F31" s="77"/>
    </row>
    <row r="32" spans="1:6" ht="109.5" customHeight="1" thickBot="1">
      <c r="A32" s="77"/>
      <c r="B32" s="77"/>
      <c r="C32" s="77"/>
      <c r="D32" s="77"/>
      <c r="E32" s="77"/>
      <c r="F32" s="77"/>
    </row>
    <row r="33" spans="1:6" ht="109.5" customHeight="1" thickBot="1">
      <c r="A33" s="77"/>
      <c r="B33" s="77"/>
      <c r="C33" s="77"/>
      <c r="D33" s="77"/>
      <c r="E33" s="77"/>
      <c r="F33" s="77"/>
    </row>
    <row r="34" spans="1:6" ht="109.5" customHeight="1" thickBot="1">
      <c r="A34" s="77"/>
      <c r="B34" s="77"/>
      <c r="C34" s="77"/>
      <c r="D34" s="77"/>
      <c r="E34" s="77"/>
      <c r="F34" s="77"/>
    </row>
    <row r="35" spans="1:6" ht="109.5" customHeight="1" thickBot="1">
      <c r="A35" s="77"/>
      <c r="B35" s="77"/>
      <c r="C35" s="77"/>
      <c r="D35" s="77"/>
      <c r="E35" s="77"/>
      <c r="F35" s="77"/>
    </row>
    <row r="36" spans="1:6" ht="109.5" customHeight="1" thickBot="1">
      <c r="A36" s="78"/>
      <c r="B36" s="78"/>
      <c r="C36" s="78"/>
      <c r="D36" s="78"/>
      <c r="E36" s="78"/>
      <c r="F36" s="78"/>
    </row>
    <row r="37" spans="1:6" ht="109.5" customHeight="1" thickBot="1">
      <c r="A37" s="78"/>
      <c r="B37" s="78"/>
      <c r="C37" s="78"/>
      <c r="D37" s="78"/>
      <c r="E37" s="78"/>
      <c r="F37" s="79"/>
    </row>
    <row r="38" spans="1:6" ht="109.5" customHeight="1">
      <c r="A38" s="78"/>
      <c r="B38" s="78"/>
      <c r="C38" s="78"/>
      <c r="D38" s="78"/>
      <c r="E38" s="78"/>
      <c r="F38" s="80"/>
    </row>
    <row r="39" spans="1:6" ht="109.5" customHeight="1">
      <c r="A39" s="81"/>
      <c r="B39" s="81"/>
      <c r="C39" s="82"/>
      <c r="D39" s="82"/>
      <c r="E39" s="82"/>
    </row>
    <row r="40" spans="1:6" ht="108.75" customHeight="1"/>
  </sheetData>
  <customSheetViews>
    <customSheetView guid="{3048D770-456A-4240-907C-A788A3FD19AD}" showRuler="0">
      <selection activeCell="I12" sqref="I12"/>
      <pageMargins left="0" right="0" top="0.74803149606299213" bottom="0.74803149606299213" header="0.31496062992125984" footer="0.31496062992125984"/>
      <pageSetup paperSize="9" orientation="portrait" verticalDpi="0" r:id="rId1"/>
    </customSheetView>
    <customSheetView guid="{FF51E3D2-2B6B-410F-A98B-3C3310500949}" topLeftCell="A22">
      <selection activeCell="F22" sqref="F22"/>
      <pageMargins left="0" right="0" top="0.74803149606299213" bottom="0.74803149606299213" header="0.31496062992125984" footer="0.31496062992125984"/>
      <pageSetup paperSize="9" orientation="portrait" verticalDpi="0" r:id="rId2"/>
    </customSheetView>
  </customSheetViews>
  <mergeCells count="1">
    <mergeCell ref="A1:F10"/>
  </mergeCells>
  <phoneticPr fontId="3" type="noConversion"/>
  <pageMargins left="0" right="0" top="0.74803149606299213" bottom="0.74803149606299213" header="0.31496062992125984" footer="0.31496062992125984"/>
  <pageSetup paperSize="9" orientation="portrait" verticalDpi="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Price-list</vt:lpstr>
      <vt:lpstr>Каталог</vt:lpstr>
      <vt:lpstr>'Price-list'!Область_печати</vt:lpstr>
    </vt:vector>
  </TitlesOfParts>
  <Company>ELKO-BIS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Анатолий</dc:creator>
  <cp:lastModifiedBy>Дмитрий</cp:lastModifiedBy>
  <cp:lastPrinted>2010-07-20T10:51:50Z</cp:lastPrinted>
  <dcterms:created xsi:type="dcterms:W3CDTF">2009-05-25T10:38:25Z</dcterms:created>
  <dcterms:modified xsi:type="dcterms:W3CDTF">2014-08-19T09:50:07Z</dcterms:modified>
</cp:coreProperties>
</file>